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package/2006/relationships/digital-signature/origin" Target="/package/services/digital-signature/origin.psdsor" Id="Rdca65bd100ab4421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4"/>
  </bookViews>
  <sheets>
    <sheet name="1" sheetId="1" r:id="rId1"/>
    <sheet name="2" sheetId="2" r:id="rId2"/>
    <sheet name="3" sheetId="3" r:id="rId3"/>
    <sheet name="4" sheetId="4" r:id="rId4"/>
    <sheet name="5" sheetId="5" r:id="rId5"/>
    <sheet name="Sheet1" sheetId="6" r:id="rId6"/>
  </sheets>
  <externalReferences>
    <externalReference r:id="rId7"/>
    <externalReference r:id="rId8"/>
    <externalReference r:id="rId9"/>
    <externalReference r:id="rId10"/>
    <externalReference r:id="rId11"/>
  </externalReferences>
  <calcPr calcId="124519"/>
</workbook>
</file>

<file path=xl/calcChain.xml><?xml version="1.0" encoding="utf-8"?>
<calcChain xmlns="http://schemas.openxmlformats.org/spreadsheetml/2006/main">
  <c r="H141" i="1"/>
  <c r="H138"/>
  <c r="H140"/>
  <c r="H93" i="5"/>
  <c r="H87"/>
  <c r="H85"/>
  <c r="H84"/>
  <c r="H59"/>
  <c r="J3"/>
  <c r="J3" i="3"/>
  <c r="J2"/>
  <c r="I3" i="2"/>
  <c r="I2"/>
  <c r="L3" i="4"/>
  <c r="L2"/>
  <c r="J2" i="5"/>
  <c r="H110" i="3"/>
  <c r="H105"/>
  <c r="H104"/>
  <c r="H103" s="1"/>
  <c r="H97"/>
  <c r="H96"/>
  <c r="H90"/>
  <c r="H87"/>
  <c r="H86"/>
  <c r="H83"/>
  <c r="H69"/>
  <c r="H78" s="1"/>
  <c r="H67"/>
  <c r="H66"/>
  <c r="H60"/>
  <c r="J46"/>
  <c r="H154" i="1"/>
  <c r="H149"/>
  <c r="H147"/>
  <c r="J138"/>
  <c r="H58" i="5"/>
  <c r="H68" s="1"/>
  <c r="J58"/>
  <c r="K27" i="4"/>
  <c r="I27"/>
  <c r="H27"/>
  <c r="G27"/>
  <c r="F27"/>
  <c r="E27"/>
  <c r="D27"/>
  <c r="C27"/>
  <c r="B27"/>
  <c r="L26"/>
  <c r="L25"/>
  <c r="L24"/>
  <c r="L23"/>
  <c r="L22"/>
  <c r="L20"/>
  <c r="J90" i="5"/>
  <c r="H90"/>
  <c r="J81"/>
  <c r="H81"/>
  <c r="J74"/>
  <c r="H74"/>
  <c r="J62"/>
  <c r="H62"/>
  <c r="H46"/>
  <c r="H45"/>
  <c r="H44"/>
  <c r="J34"/>
  <c r="H34"/>
  <c r="H32"/>
  <c r="H38" s="1"/>
  <c r="H37" s="1"/>
  <c r="J20"/>
  <c r="J30" s="1"/>
  <c r="J32" s="1"/>
  <c r="J38" s="1"/>
  <c r="J37" s="1"/>
  <c r="J9"/>
  <c r="H9"/>
  <c r="A3"/>
  <c r="A2"/>
  <c r="A1"/>
  <c r="J122" i="3"/>
  <c r="H122"/>
  <c r="J121"/>
  <c r="J134" s="1"/>
  <c r="H121"/>
  <c r="H134" s="1"/>
  <c r="J118"/>
  <c r="H118"/>
  <c r="J112"/>
  <c r="J99"/>
  <c r="H99"/>
  <c r="J92"/>
  <c r="J69"/>
  <c r="J78" s="1"/>
  <c r="J62"/>
  <c r="H62"/>
  <c r="H57"/>
  <c r="H56"/>
  <c r="H54"/>
  <c r="H53"/>
  <c r="J48"/>
  <c r="J45"/>
  <c r="H35"/>
  <c r="J34"/>
  <c r="J39" s="1"/>
  <c r="J28"/>
  <c r="J26"/>
  <c r="J25"/>
  <c r="H24"/>
  <c r="J24" s="1"/>
  <c r="J23"/>
  <c r="J22"/>
  <c r="H21"/>
  <c r="H20"/>
  <c r="H29" s="1"/>
  <c r="J19"/>
  <c r="J17"/>
  <c r="J16"/>
  <c r="H15"/>
  <c r="J15" s="1"/>
  <c r="J14"/>
  <c r="J13"/>
  <c r="J12"/>
  <c r="J11"/>
  <c r="H10"/>
  <c r="J9"/>
  <c r="A3"/>
  <c r="A2"/>
  <c r="A1"/>
  <c r="H25" i="2"/>
  <c r="G25"/>
  <c r="F25"/>
  <c r="E25"/>
  <c r="D25"/>
  <c r="C25"/>
  <c r="H23"/>
  <c r="G23"/>
  <c r="F23"/>
  <c r="E23"/>
  <c r="D23"/>
  <c r="C23"/>
  <c r="I22"/>
  <c r="I21"/>
  <c r="I20"/>
  <c r="I19"/>
  <c r="I18"/>
  <c r="I17"/>
  <c r="H15"/>
  <c r="H26" s="1"/>
  <c r="G15"/>
  <c r="G26" s="1"/>
  <c r="F15"/>
  <c r="F26" s="1"/>
  <c r="E15"/>
  <c r="E26" s="1"/>
  <c r="D15"/>
  <c r="D26" s="1"/>
  <c r="C15"/>
  <c r="C26" s="1"/>
  <c r="I14"/>
  <c r="I13"/>
  <c r="I12"/>
  <c r="I11"/>
  <c r="I10"/>
  <c r="I9"/>
  <c r="I8"/>
  <c r="I25" s="1"/>
  <c r="A3"/>
  <c r="A2"/>
  <c r="A1"/>
  <c r="H189" i="1"/>
  <c r="J175"/>
  <c r="J181" s="1"/>
  <c r="H175"/>
  <c r="H181" s="1"/>
  <c r="J168"/>
  <c r="J156"/>
  <c r="H146"/>
  <c r="J139"/>
  <c r="H139"/>
  <c r="H144" s="1"/>
  <c r="H113" i="5" l="1"/>
  <c r="H112" i="3"/>
  <c r="J144" i="1"/>
  <c r="J68" i="5"/>
  <c r="I23" i="2"/>
  <c r="H18" i="3"/>
  <c r="J18" s="1"/>
  <c r="H17" i="5"/>
  <c r="H20" s="1"/>
  <c r="J29" i="3"/>
  <c r="J20"/>
  <c r="H27"/>
  <c r="J10"/>
  <c r="J21"/>
  <c r="I15" i="2"/>
  <c r="H30" i="3" l="1"/>
  <c r="J30" s="1"/>
  <c r="I26" i="2"/>
  <c r="J27" i="3"/>
  <c r="H160" i="1" l="1"/>
  <c r="H161"/>
  <c r="H81" i="3"/>
  <c r="H162" i="1"/>
  <c r="H168" l="1"/>
  <c r="H65" i="3" l="1"/>
  <c r="H150" i="1"/>
  <c r="J27" i="4" l="1"/>
  <c r="L21"/>
  <c r="L27" s="1"/>
  <c r="H37" i="3" l="1"/>
  <c r="H34" s="1"/>
  <c r="H39" s="1"/>
  <c r="H155" i="1"/>
  <c r="H156" s="1"/>
  <c r="H85" i="3" l="1"/>
  <c r="H92" s="1"/>
  <c r="H114" i="5" l="1"/>
  <c r="H116" l="1"/>
  <c r="H100"/>
  <c r="H101" s="1"/>
  <c r="H117"/>
  <c r="H108" l="1"/>
  <c r="H109"/>
  <c r="H107" l="1"/>
  <c r="H103"/>
  <c r="H104" s="1"/>
</calcChain>
</file>

<file path=xl/sharedStrings.xml><?xml version="1.0" encoding="utf-8"?>
<sst xmlns="http://schemas.openxmlformats.org/spreadsheetml/2006/main" count="668" uniqueCount="482">
  <si>
    <t>c«ng ty cæ phÇn s«ng ®µ 5</t>
  </si>
  <si>
    <t>ThuyÕt minh B¸o c¸o tµi chÝnh</t>
  </si>
  <si>
    <t>§Þa chØ: TÇng 5- th¸p B- toµ HH4- Mü §×nh- Hµ Néi</t>
  </si>
  <si>
    <t>§iÖn tho¹i: 04.222.555.86</t>
  </si>
  <si>
    <t>ThuyÕt minh b¸o c¸o tµi chÝnh</t>
  </si>
  <si>
    <t>I.</t>
  </si>
  <si>
    <t>§Æc ®iÓm ho¹t ®éng cña doanh nghiÖp</t>
  </si>
  <si>
    <t>1.</t>
  </si>
  <si>
    <t>H×nh thøc së h÷u vèn:</t>
  </si>
  <si>
    <t>C«ng ty Cæ phÇn S«ng §µ 5 ("C«ng ty") tiÒn th©n lµ C«ng ty S«ng §µ 5 trùc thuéc Tæng C«ng ty S«ng §µ ®­îc chuyÓn ®æi thµnh C«ng ty Cæ phÇn S«ng §µ 5 theo QuyÕt ®Þnh sè 1720/Q§-BXD ngµy 04/11/2004 cña Bé tr­ëng Bé X©y dùng. C«ng ty ho¹t ®éng theo GiÊy chøng nhËn ®¨ng ký kinh doanh lÇn ®Çu sè 1503000031 ngµy 07/01/2005. Thay ®æi §¨ng ký kinh doanh lÇn thø 13 do Së kÕ ho¹ch vµ ®Çu t­ Hµ Néi cÊp ngµy 27/07/2011</t>
  </si>
  <si>
    <t>Tõ ngµy 13/12/2006 C«ng ty Cæ phÇn S«ng §µ 5 ®­îc chÊp thuËn ®¨ng ký giao dÞch cæ phiÕu t¹i Trung t©m Giao dÞch chøng kho¸n Hµ Néi theo quyÕt ®Þnh 74/Q§-TTGDHN cña Trung t©m Giao dÞch chøng kho¸n Hµ Néi, víi m· chøng kho¸n lµ SD5.</t>
  </si>
  <si>
    <t>Vèn ®iÒu lÖ cña C«ng ty lµ:    90.000.000.000,®ång</t>
  </si>
  <si>
    <t>(B»ng ch÷:  ChÝn m­¬i tû ®ång ch½n).</t>
  </si>
  <si>
    <t>C«ng ty cã trô së t¹i: TÇng 5- th¸p B- toµ nhµ HH4- Khu ®« thÞ S«ng §µ Mü §×nh- Mü §×nh- Tõ Liªm- Hµ Néi</t>
  </si>
  <si>
    <t>2.</t>
  </si>
  <si>
    <r>
      <t xml:space="preserve">LÜnh vùc kinh doanh: </t>
    </r>
    <r>
      <rPr>
        <i/>
        <sz val="11.5"/>
        <rFont val=".VnTime"/>
        <family val="2"/>
      </rPr>
      <t>X©y l¾p, s¶n xuÊt vËt liÖu vµ th­¬ng m¹i</t>
    </r>
  </si>
  <si>
    <t>3.</t>
  </si>
  <si>
    <t>Ngµnh nghÒ kinh doanh</t>
  </si>
  <si>
    <t>*</t>
  </si>
  <si>
    <t>X©y dùng c«ng tr×nh c«ng nghiÖp;</t>
  </si>
  <si>
    <t>X©y dùng nhµ c¸c lo¹i;</t>
  </si>
  <si>
    <t>Xö lý c«ng tr×nh b»ng ph­¬ng ph¸p khoan phun, khoan phôt;</t>
  </si>
  <si>
    <t>Thi c«ng b»ng ph­¬ng ph¸p khoan, næ m×n;</t>
  </si>
  <si>
    <t>X©y dùng c«ng tr×nh ngÇm d­íi ®Êt, d­íi n­íc;</t>
  </si>
  <si>
    <t>X©y dùng c«ng tr×nh ®­êng bé;</t>
  </si>
  <si>
    <t>Khai th¸c, s¶n xuÊt, kinh doanh: §iÖn, vËt liÖu, vËt t­ x©y dùng, cÊu kiÖn bª t«ng, cÊu kiÖn kim lo¹i, phô tïng xe m¸y, thiÕt bÞ, phô kiÖn x©y dùng;</t>
  </si>
  <si>
    <t>§Çu t­, x©y dùng, l¾p ®Æt vµ vËn hµnh nhµ m¸y thuû ®iÖn võa vµ nhá;</t>
  </si>
  <si>
    <t>Mua, b¸n, nhËp khÈu: vËt t­, phô tïng, thiÕt bÞ, xe m¸y thi c«ng;</t>
  </si>
  <si>
    <t>§Çu t­ tµi chÝnh vµo c¸c c«ng ty con, c«ng ty liªn kÕt;</t>
  </si>
  <si>
    <t>Kinh doanh bÊt ®éng s¶n, quyÒn sö dông ®Êt thuéc chñ së h÷u, chñ sö dông hoÆc ®i thuª./.</t>
  </si>
  <si>
    <t>II.</t>
  </si>
  <si>
    <t>Niªn ®é kÕ to¸n, ®¬n vÞ tiÒn tÖ sö dông trong kÕ to¸n</t>
  </si>
  <si>
    <t xml:space="preserve"> Niªn ®é kÕ to¸n: B¾t ®Çu tõ ngµy 01/01 vµ kÕt thóc vµo ngµy 31/12 n¨m D­¬ng lÞch.</t>
  </si>
  <si>
    <t xml:space="preserve"> §¬n vÞ tiÒn tÖ sö dông trong kÕ to¸n: §ång ViÖt Nam (VND).</t>
  </si>
  <si>
    <t>III.</t>
  </si>
  <si>
    <t>ChuÈn mùc kÕ to¸n vµ chÕ ®é kÕ to¸n ¸p dông</t>
  </si>
  <si>
    <t>ChÕ ®é kÕ to¸n ¸p dông: C«ng ty ¸p dông ChÕ ®é kÕ to¸n ViÖt Nam ban hµnh kÌm theo QuyÕt ®Þnh sè 15/2006 Q§-BTC ngµy 20/03/2006 cña Bé Tµi chÝnh.</t>
  </si>
  <si>
    <t xml:space="preserve"> Tuyªn bè tu©n thñ chuÈn mùc kÕ to¸n vµ chÕ ®é kÕ to¸n:</t>
  </si>
  <si>
    <t>Chóng t«i, C«ng ty Cæ phÇn S«ng §µ 5, tuyªn bè tu©n thñ c¸c ChuÈn mùc kÕ to¸n vµ ChÕ ®é kÕ to¸n ViÖt Nam do Bé Tµi chÝnh ban hµnh; phï hîp víi ®Æc ®iÓm ho¹t ®éng s¶n xuÊt kinh doanh cña C«ng ty.</t>
  </si>
  <si>
    <t>H×nh thøc kÕ to¸n ¸p dông: 
C«ng ty ¸p dông h×nh thøc sæ kÕ to¸n trªn phÇn mÒm m¸y vi tÝnh.</t>
  </si>
  <si>
    <t>IV.</t>
  </si>
  <si>
    <t>C¸c chÝnh s¸ch kÕ to¸n ¸p dông</t>
  </si>
  <si>
    <t>Nguyªn t¾c ghi nhËn c¸c kho¶n tiÒn vµ c¸c kho¶n t­¬ng ®­¬ng tiÒn</t>
  </si>
  <si>
    <t>1.1.</t>
  </si>
  <si>
    <t>Nguyªn t¾c x¸c ®Þnh c¸c kho¶n t­¬ng ®­¬ng tiÒn:</t>
  </si>
  <si>
    <t>TiÒn vµ c¸c kho¶n t­¬ng ®­¬ng tiÒn bao gåm: c¸c kho¶n tiÒn mÆt t¹i quü, c¸c kho¶n ®Çu t­ ng¾n h¹n, hoÆc c¸c kho¶n ®Çu t­ cã tÝnh thanh kho¶n cao. C¸c kho¶n thanh kho¶n cao lµ c¸c kho¶n cã kh¶ n¨ng chuyÓn ®æi thµnh c¸c kho¶n tiÒn x¸c ®Þnh vµ Ýt rñi ro liªn quan ®Õn viÖc biÕn ®éng gi¸ trÞ cña c¸c kho¶n nµy.</t>
  </si>
  <si>
    <t>1.2.</t>
  </si>
  <si>
    <t>Nguyªn t¾c vµ ph­¬ng ph¸p chuyÓn ®æi c¸c ®ång tiÒn kh¸c ra ®ång tiÒn sö dông trong kÕ to¸n:</t>
  </si>
  <si>
    <t>+</t>
  </si>
  <si>
    <t>TÊt c¶ c¸c nghiÖp vô kinh tÕ ph¸t sinh b»ng ngo¹i tÖ ®Òu ®­îc qui ®æi sang §ång ViÖt Nam theo tû gi¸ thùc tÕ. Chªnh lÖch tû gi¸ cña c¸c nghiÖp vô ph¸t sinh trong kú ®­îc ph¶n ¸nh vµo B¸o c¸o kÕt qu¶ ho¹t ®éng kinh doanh.</t>
  </si>
  <si>
    <t>Tµi s¶n lµ tiÒn vµ c«ng nî cã gèc ngo¹i tÖ cuèi kú ®­îc chuyÓn ®æi sang §ång ViÖt Nam theo tû gi¸ b×nh qu©n liªn ng©n hµng do Ng©n hµng Nhµ n­íc ViÖt Nam c«ng bè t¹i ngµy lËp B¸o c¸o tµi chÝnh.</t>
  </si>
  <si>
    <t>Nguyªn t¾c ghi nhËn hµng tån kho</t>
  </si>
  <si>
    <t>2.1.</t>
  </si>
  <si>
    <t>Nguyªn t¾c ®¸nh gi¸ hµng tån kho vµ ph­¬ng ph¸p x¸c ®Þnh gi¸ trÞ hµng tån kho cuèi kú:</t>
  </si>
  <si>
    <t>Hµng tån kho ®­îc x¸c ®Þnh trªn c¬ së gi¸ gèc. Gi¸ gèc hµng tån kho bao gåm: Chi phÝ mua, chi phÝ chÕ biÕn vµ c¸c chi phÝ liªn quan trùc tiÕp kh¸c ph¸t sinh ®Ó cã ®­îc hµng tån kho ë ®Þa ®iÓm vµ tr¹ng th¸i hiÖn t¹i.</t>
  </si>
  <si>
    <t>Nh÷ng chi phÝ kh«ng ®­îc tÝnh vµ gi¸ gèc hµng tån kho:</t>
  </si>
  <si>
    <t xml:space="preserve"> -</t>
  </si>
  <si>
    <t>C¸c kho¶n chiÕt khÊu th­¬ng m¹i vµ gi¶m gi¸ hµng mua do hµng mua kh«ng ®óng quy c¸ch, phÈm chÊt.</t>
  </si>
  <si>
    <t>Chi phÝ nguyªn vËt liÖu, chi phÝ nh©n c«ng vµ c¸c chi phÝ s¶n xuÊt, kinh doanh kh¸c ph¸t sinh trªn møc b×nh th­êng.</t>
  </si>
  <si>
    <t>Chi phÝ b¶o qu¶n hµng tån kho trõ c¸c chi phÝ b¶o qu¶n hµng tån kho cÇn thiÕt cho qu¸ tr×nh s¶n xuÊt tiÕp theo vµ chi phÝ b¶o qu¶n hµng tån kho ph¸t sinh trong qu¸ tr×nh mua hµng.</t>
  </si>
  <si>
    <t>Chi phÝ b¸n hµng.</t>
  </si>
  <si>
    <t>Chi phÝ qu¶n lý doanh nghiÖp.</t>
  </si>
  <si>
    <t>2.2.</t>
  </si>
  <si>
    <r>
      <t>Ph­¬ng ph¸p x¸c ®Þnh gi¸ trÞ hµng tån kho cuèi kú:</t>
    </r>
    <r>
      <rPr>
        <sz val="11.5"/>
        <rFont val=".VnTime"/>
        <family val="2"/>
      </rPr>
      <t xml:space="preserve"> Gi¸ trÞ hµng tån kho cuèi kú = Gi¸ trÞ hµng tån ®Çu kú + Gi¸ trÞ hµng nhËp trong kú - Gi¸ trÞ hµng xuÊt trong kú. (Ph­¬ng ph¸p tÝnh gi¸ hµng xuÊt kho theo ph­¬ng ph¸p B×nh qu©n gia quyÒn).</t>
    </r>
  </si>
  <si>
    <t>2.3.</t>
  </si>
  <si>
    <r>
      <t>Ph­¬ng ph¸p h¹ch to¸n tæng hîp hµng tån kho:</t>
    </r>
    <r>
      <rPr>
        <sz val="11.5"/>
        <rFont val=".VnTime"/>
        <family val="2"/>
      </rPr>
      <t xml:space="preserve"> theo ph­¬ng ph¸p Kª khai th­êng xuyªn.</t>
    </r>
  </si>
  <si>
    <t>2.4.</t>
  </si>
  <si>
    <t xml:space="preserve">LËp dù phßng gi¶m gi¸ hµng tån kho: </t>
  </si>
  <si>
    <t>Dù phßng gi¶m gi¸ hµng tån kho ®­îc lËp vµo thêi ®iÓm cuèi n¨m lµ sè chªnh lÖch gi÷a gi¸ gèc hµng tån kho lín h¬n gi¸ trÞ thuÇn cã thÓ thùc hiÖn ®­îc cña chóng.</t>
  </si>
  <si>
    <t xml:space="preserve">Nguyªn t¾c ghi nhËn vµ khÊu hao TSC§ </t>
  </si>
  <si>
    <t>3.1</t>
  </si>
  <si>
    <t>Nguyªn t¾c ghi nhËn TSC§ h÷u h×nh, v« h×nh vµ thuª tµi chÝnh</t>
  </si>
  <si>
    <t>-</t>
  </si>
  <si>
    <t xml:space="preserve">Tµi s¶n cè ®Þnh cña C«ng ty ®­îc h¹ch to¸n theo 03 chØ tiªu: nguyªn gi¸, hao mßn luü kÕ vµ gi¸ trÞ cßn l¹i. </t>
  </si>
  <si>
    <t xml:space="preserve">Nguyªn gi¸ cña tµi s¶n cè ®Þnh ®­îc x¸c ®Þnh lµ toµn bé chi phÝ mµ ®¬n vÞ ®· bá ra ®Ó cã ®­îc tµi s¶n ®ã tÝnh ®Õn thêi ®iÓm ®­a tµi s¶n vµo vÞ trÝ s½n sµng sö dông. </t>
  </si>
  <si>
    <t>3.2</t>
  </si>
  <si>
    <t>Ph­¬ng ph¸p khÊu hao TSC§</t>
  </si>
  <si>
    <t>Tµi s¶n cè ®Þnh ®­îc khÊu hao theo thêi gian sö dông ­íc tÝnh vµ theo ph­¬ng ph¸p khÊu hao ®­êng th¼ng. Thêi gian khÊu hao ®­îc tÝnh theo thêi gian khÊu hao quy ®Þnh t¹i QuyÕt ®Þnh sè 203/2009/Q§-BTC ngµy 20 th¸ng 10 n¨m 2009 cña Bé Tµi chÝnh. Thêi gian khÊu hao cô thÓ nh­ sau:</t>
  </si>
  <si>
    <t>Lo¹i tµi s¶n</t>
  </si>
  <si>
    <t>Thêi gian KH</t>
  </si>
  <si>
    <t xml:space="preserve">               Nhµ cöa, vËt kiÕn tróc</t>
  </si>
  <si>
    <t>10 - 20 n¨m</t>
  </si>
  <si>
    <t xml:space="preserve">               M¸y mãc thiÕt bÞ</t>
  </si>
  <si>
    <t>5 - 10 n¨m</t>
  </si>
  <si>
    <t xml:space="preserve">               Ph­¬ng tiÖn vËn t¶i</t>
  </si>
  <si>
    <t>6 -10 n¨m</t>
  </si>
  <si>
    <t xml:space="preserve">               ThiÕt bÞ qu¶n lý</t>
  </si>
  <si>
    <t>3 -5  n¨m</t>
  </si>
  <si>
    <t xml:space="preserve">               Tµi s¶n cè ®Þnh v« h×nh</t>
  </si>
  <si>
    <t>20 n¨m</t>
  </si>
  <si>
    <t>4.</t>
  </si>
  <si>
    <t>Nguyªn t¾c ghi nhËn vµ khÊu hao BÊt ®éng s¶n ®Çu t­</t>
  </si>
  <si>
    <t>C«ng ty cã 01 bÊt ®éng s¶n ®Çu t­ ®­îc ghi nhËn vµ trÝch khÊu hao theo chuÈn mùc kÕ to¸n hiÖn hµnh</t>
  </si>
  <si>
    <t>5.</t>
  </si>
  <si>
    <t>Nguyªn t¾c ghi nhËn c¸c kho¶n ®Çu t­ tµi chÝnh</t>
  </si>
  <si>
    <t>5.1</t>
  </si>
  <si>
    <r>
      <t>C¸c kho¶n ®Çu t­ tµi chÝnh ng¾n h¹n</t>
    </r>
    <r>
      <rPr>
        <sz val="11.5"/>
        <rFont val=".VnTime"/>
        <family val="2"/>
      </rPr>
      <t xml:space="preserve"> cña C«ng ty bao gåm: c¸c kho¶n tiÒn göi cã kú h¹n, cho vay cã thêi h¹n thu håi d­íi 01 n¨m ®­îc ghi nhËn theo gi¸ gèc b¾t ®Çu tõ ngµy göi hoÆc cho vay.</t>
    </r>
  </si>
  <si>
    <t>5.2</t>
  </si>
  <si>
    <r>
      <t>C¸c kho¶n ®Çu t­ tµi chÝnh dµi h¹n</t>
    </r>
    <r>
      <rPr>
        <sz val="11.5"/>
        <rFont val=".VnTime"/>
        <family val="2"/>
      </rPr>
      <t xml:space="preserve"> cña C«ng ty bao gåm ®Çu t­ vµo C«ng ty con, ®Çu t­ vµo C«ng ty liªn kÕt, cho vay vèn cã thêi h¹n thu håi trªn mét n¨m vµ c¸c kho¶n ®Çu t­ dµi h¹n kh¸c ®­îc ghi nhËn theo gi¸ gèc, b¾t ®Çu tõ ngµy gãp vèn ®Çu t­ hoÆc ngµy mua tr¸i phiÕu.</t>
    </r>
  </si>
  <si>
    <t>5.3</t>
  </si>
  <si>
    <r>
      <t>Ph­¬ng ph¸p lËp dù phßng gi¶m gi¸ ®Çu t­ ng¾n h¹n, dµi h¹n:</t>
    </r>
    <r>
      <rPr>
        <sz val="11.5"/>
        <rFont val=".VnTime"/>
        <family val="2"/>
      </rPr>
      <t xml:space="preserve"> </t>
    </r>
  </si>
  <si>
    <t>Dù phßng gi¶m gi¸ ®Çu t­ ng¾n h¹n, dµi h¹n ®­îc ¸p dông theo h­íng dÉn t¹i Th«ng t­ sè 228/2009/TT-BTC ngµy 07/12/2009 cña Bé Tµi chÝnh.</t>
  </si>
  <si>
    <t>6.</t>
  </si>
  <si>
    <t>Nguyªn t¾c ghi nhËn vµ vèn ho¸ c¸c kho¶n chi phÝ ®i vay</t>
  </si>
  <si>
    <t>ChÝnh s¸ch kÕ to¸n ¸p dông cho chi chÝ ®i vay C«ng ty thùc hiÖn theo ChuÈn mùc KÕ to¸n sè 16 vÒ Chi phÝ ®i vay, cô thÓ:</t>
  </si>
  <si>
    <t xml:space="preserve">Chi phÝ ®i vay liªn quan trùc tiÕp ®Õn viÖc ®Çu t­ x©y dùng hoÆc s¶n xuÊt tµi s¶n dë dang ®­îc tÝnh vµo gi¸ trÞ cña tµi s¶n ®ã (®­îc vèn ho¸), bao gåm c¸c kho¶n l·i tiÒn vay, ph©n bæ c¸c kho¶n chiÕt khÊu hoÆc phô tréi khi ph¸t hµnh tr¸i phiÕu, c¸c kho¶n chi phÝ phô ph¸t sinh liªn quan tíi qu¸ tr×nh lµm thñ tôc vay. </t>
  </si>
  <si>
    <t>ViÖc vèn ho¸ chi phÝ ®i vay sÏ ®­îc t¹m ngõng l¹i trong c¸c giai ®o¹n mµ qu¸ tr×nh ®Çu t­ x©y dùng hoÆc s¶n xuÊt tµi s¶n dë dang bÞ gi¸n ®o¹n, trõ khi sù gi¸n ®o¹n ®ã lµ cÇn thiÕt.</t>
  </si>
  <si>
    <t>ViÖc vèn ho¸ chi phÝ ®i vay sÏ chÊm døt khi c¸c ho¹t ®éng chñ yÕu cÇn thiÕt cho viÖc chuÈn bÞ ®­a tµi s¶n dë dang vµo sö dông hoÆc b¸n ®· hoµn thµnh. Chi phÝ ®i vay ph¸t sinh sau ®ã sÏ ®­îc ghi nhËn lµ chi phÝ s¶n xuÊt, kinh doanh trong kú khi ph¸t sinh.</t>
  </si>
  <si>
    <t>C¸c kho¶n thu nhËp ph¸t sinh do ®Çu t­ t¹m thêi c¸c kho¶n vay riªng biÖt trong khi chê sö dông vµo môc ®Ých cã ®­îc tµi s¶n dë dang th× ph¶i ghi gi¶m trõ (-) vµo chi phÝ ®i vay ph¸t sinh khi vèn ho¸.</t>
  </si>
  <si>
    <t>Chi phÝ ®i vay ®­îc vèn ho¸ trong kú kh«ng ®­îc v­ît qu¸ tæng sè chi phÝ ®i vay ph¸t sinh trong kú. C¸c kho¶n l·i tiÒn vay vµ kho¶n ph©n bæ chiÕt khÊu hoÆc phô tréi ®­îc vèn ho¸ trong tõng kú kh«ng ®­îc v­ît qu¸ sè l·i vay thùc tÕ ph¸t sinh vµ sè ph©n bæ chiÕt khÊu hoÆc phô tréi trong kú ®ã.</t>
  </si>
  <si>
    <t>Nguyªn t¾c ghi nhËn vµ vèn ho¸ c¸c kho¶n chi phÝ kh¸c</t>
  </si>
  <si>
    <t xml:space="preserve">C¸c chi phÝ tr¶ tr­íc chØ liªn quan ®Õn chi phÝ s¶n xuÊt kinh doanh n¨m tµi chÝnh hiÖn t¹i ®­îc ghi nhËn lµ chi phÝ tr¶ tr­íc ng¾n h¹n. </t>
  </si>
  <si>
    <t>C¸c chi phÝ sau ®©y ®· ph¸t sinh trong n¨m tµi chÝnh nh­ng ®­îc h¹ch to¸n vµo chi phÝ tr¶ tr­íc dµi h¹n ®Ó ph©n bæ dÇn vµo kÕt qu¶ ho¹t ®éng kinh doanh:</t>
  </si>
  <si>
    <t>C«ng cô dông cô xuÊt dïng cã gi¸ trÞ lín;</t>
  </si>
  <si>
    <t>Chi phÝ söa ch÷a lín tµi s¶n cè ®Þnh ph¸t sinh mét lÇn qu¸ lín.</t>
  </si>
  <si>
    <t>8.</t>
  </si>
  <si>
    <t xml:space="preserve">Ghi nhËn chi phÝ ph¶i tr¶, trÝch tr­íc chi phÝ söa ch÷a lín, trÝch qòy dù phßng trî cÊp mÊt viÖc lµm: </t>
  </si>
  <si>
    <t>8.1</t>
  </si>
  <si>
    <t>C¸c kho¶n chi phÝ thùc tÕ ch­a ph¸t sinh nh­ng ®­îc trÝch tr­íc vµo chi phÝ s¶n xuÊt, kinh doanh trong kú ®Ó ®¶m b¶o khi chi phÝ ph¸t sinh thùc tÕ kh«ng g©y ®ét biÕn cho chi phÝ s¶n xuÊt kinh doanh trªn c¬ së ®¶m b¶o nguyªn t¾c phï hîp gi÷a doanh thu vµ chi phÝ. Khi c¸c chi phÝ ®ã ph¸t sinh, nÕu cã chªnh lÖch víi sè ®· trÝch, kÕ to¸n tiÕn hµnh ghi bæ sung hoÆc ghi gi¶m chi phÝ t­¬ng øng víi phÇn chªnh lÖch.</t>
  </si>
  <si>
    <t>8.2</t>
  </si>
  <si>
    <t xml:space="preserve">§èi víi nh÷ng TSC§ ®Æc thï, viÖc söa ch÷a cã tÝnh chu kú th× chi phÝ söa ch÷a lín nh÷ng tµi s¶n nµy ®­îc trÝch trªn cë së dù to¸n hoÆc theo kÕ ho¹ch ®· th«ng b¸o víi c¬ quan thuÕ trùc tiÕp qu¶n lý vµ ®­îc h¹ch to¸n vµo chi phÝ s¶n xuÊt, kinh doanh. </t>
  </si>
  <si>
    <t>8.3</t>
  </si>
  <si>
    <t>9.</t>
  </si>
  <si>
    <t>Nguån vèn chñ së h÷u:</t>
  </si>
  <si>
    <t>Vèn chñ së h÷u ®­îc ghi nhËn theo sè vèn thùc tÕ ®­îc cÊp hoÆc tõ c¸c chñ së h÷u gãp vèn.</t>
  </si>
  <si>
    <t>ThÆng d­ vèn cæ phÇn ®­îc ghi nhËn theo sè chªnh lÖch lín h¬n gi÷a gi¸ thùc tÕ ph¸t hµnh vµ mÖnh gi¸ cæ phiÕu khi ph¸t h¹nh cæ phiÕu.</t>
  </si>
  <si>
    <t>Cæ phiÕu quü ®­îc ghi nhËn theo gi¸ thùc tÕ mua l¹i bao gåm gi¸ mua vµ c¸c chi phÝ trùc tiÕp liªn quan ®Õn viÖc mua l¹i cæ phiÕu.</t>
  </si>
  <si>
    <t>Nguyªn t¾c trÝch lËp c¸c quü tõ lîi nhuËn sau thuÕ: ViÖc trÝch lËp c¸c quü tõ lîi nhuËn sau thuÕ ®­îc thùc hiÖn theo ®iÒu lÖ cña C«ng ty vµ NghÞ quyÕt §¹i héi ®ång Cæ ®«ng cña C«ng ty.</t>
  </si>
  <si>
    <t>Nguyªn t¾c vµ ph­¬ng ph¸p ghi nhËn doanh thu</t>
  </si>
  <si>
    <t>10.1</t>
  </si>
  <si>
    <t>Doanh thu b¸n hµng, cung cÊp dÞch vô ®­îc ghi nhËn khi ®ång thêi tháa m·n c¸c ®iÒu kiÖn sau:</t>
  </si>
  <si>
    <t>PhÇn lín rñi ro vµ lîi Ých g¾n liÒn víi quyÒn së h÷u s¶n phÈm hoÆc hµng hãa ®· ®­îc chuyÓn giao cho ng­êi mua;</t>
  </si>
  <si>
    <t>C«ng ty kh«ng cßn n¾m gi÷ quyÒn qu¶n lý hµng hãa nh­ ng­êi së h÷u hµng hãa hoÆc quyÒn kiÓm so¸t hµng hãa;</t>
  </si>
  <si>
    <t>Doanh thu ®­îc x¸c ®Þnh t­¬ng ®èi ch¾c ch¾n;</t>
  </si>
  <si>
    <t>C«ng ty ®· thu ®­îc hoÆc sÏ thu ®­îc lîi Ých kinh tÕ tõ giao dÞch b¸n hµng;</t>
  </si>
  <si>
    <t>X¸c ®Þnh ®­îc chi phÝ liªn quan ®Õn giao dÞch b¸n hµng.</t>
  </si>
  <si>
    <t>10.2</t>
  </si>
  <si>
    <t>Doanh thu x©y l¾p ®­îc x¸c ®Þnh theo gi¸ trÞ khèi l­îng thùc hiÖn, ®­îc kh¸ch hµng x¸c nhËn b»ng nghiÖm thu, quyÕt to¸n, ®· ph¸t hµnh ho¸ ®¬n GTGT, phï hîp víi quy ®Þnh t¹i ChuÈn mùc kÕ to¸n sè 15 – " Hîp ®ång x©y dùng".</t>
  </si>
  <si>
    <t>10.3</t>
  </si>
  <si>
    <t>Doanh thu ho¹t ®éng tµi chÝnh: Doanh thu ph¸t sinh tõ tiÒn l·i, tiÒn tiÒn b¸n cæ phiÕu ®Çu t­, cæ tøc, lîi nhuËn ®­îc chia vµ c¸c kho¶n doanh thu ho¹t ®éng tµi chÝnh kh¸c ®­îc ghi nhËn khi tháa m·n ®ång thêi hai ®iÒu kiÖn sau:</t>
  </si>
  <si>
    <t>Cã kh¶ n¨ng thu ®­îc lîi Ých kinh tÕ tõ giao dÞch ®ã;</t>
  </si>
  <si>
    <t>Doanh thu ®­îc x¸c ®Þnh t­¬ng ®èi ch¾c ch¾n.</t>
  </si>
  <si>
    <t>11.</t>
  </si>
  <si>
    <t>Nguyªn t¾c vµ ph­¬ng ph¸p ghi nhËn chi phÝ tµi chÝnh</t>
  </si>
  <si>
    <t>Chi phÝ tµi chÝnh ®­îc ghi nhËn toµn bé trªn B¸o c¸o kÕt qu¶ ho¹t ®éng s¶n xuÊt kinh doanh lµ tæng chi phÝ tµi chÝnh kh«ng ®­îc vèn ho¸ ph¸t sinh vµ kh«ng bï trõ víi doanh thu ho¹t ®éng tµi chÝnh.</t>
  </si>
  <si>
    <t>12.</t>
  </si>
  <si>
    <t>Nguyªn t¾c vµ ph­¬ng ph¸p ghi nhËn chi phÝ thuÕ thu nhËp doanh nghiÖp hiÖn hµnh vµ chi phÝ thuÕ thu nhËp doanh nghiÖp ho·n l¹i</t>
  </si>
  <si>
    <t xml:space="preserve"> - </t>
  </si>
  <si>
    <t>Chi phÝ thuÕ thu nhËp doanh nghiÖp hiÖn hµnh ®­îc x¸c ®Þnh trªn c¬ së tæng thu nhËp chÞu thuÕ vµ thuÕ suÊt thuÕ thu nhËp doanh nghiÖp trong n¨m hiÖn hµnh.</t>
  </si>
  <si>
    <t>Chi phÝ thuÕ thu nhËp doanh nghiÖp ho·n l¹i ®­îc x¸c ®Þnh trªn c¬ së sè chªnh lÖch t¹m thêi ®­îc khÊu trõ, sè chªnh lÖch t¹m thêi chÞu thuÕ vµ thuÕ suÊt thuÕ thu nhËp doanh nghiÖp. Kh«ng bï trõ thuÕ thu nhËp doanh nghiÖp hiÖn hµnh víi chi phÝ thuÕ thu nhËp doanh nghiÖp ho·n l¹i.</t>
  </si>
  <si>
    <t>13.</t>
  </si>
  <si>
    <t>C¸c nghiÖp vô dù phßng rñi ro hèi ®o¸i</t>
  </si>
  <si>
    <t>TÊt c¶ c¸c nghiÖp vô liªn quan ®Õn doanh thu, chi phÝ ®­îc h¹ch to¸n theo tû gi¸ thùc tÕ t¹i thêi ®iÓm ph¸t sinh nghiÖp vô. Chªnh lÖch tû gi¸ cña c¸c nghiÖp vô ph¸t sinh trong kú ®­îc h¹ch to¸n nh­ mét kho¶n l·i (lç) vÒ tû gi¸.</t>
  </si>
  <si>
    <t>Tµi s¶n lµ tiÒn vµ c«ng nî cã gèc b»ng ngo¹i tÖ cuèi kú ®­îc quy ®æi sang §ång ViÖt Nam theo tû gi¸ thùc tÕ do Ng©n hµng nhµ n­íc c«ng bè t¹i ngµy kÕt thóc niªn ®é kÕ to¸n. Chªnh lÖch tû gi¸ ®­îc h¹ch to¸n vµo tµi kho¶n chªnh lÖch tû gi¸ vµ ®­îc xö lý theo h­íng dÉn chi tiÕt t¹i Th«ng t­ sè 55/2002/TT-BTC ngµy 26/06/2002 vµ Th«ng t­ sè 105/2003/TT-BTC ngµy 4/11/2003 cña Bé Tµi chÝnh h­íng dÉn thùc hiÖn 06 ChuÈn mùc kÕ to¸n ViÖt Nam ®ît 2.</t>
  </si>
  <si>
    <t>14.</t>
  </si>
  <si>
    <t>C¸c nguyªn t¾c vµ ph­¬ng ph¸p kÕ to¸n kh¸c</t>
  </si>
  <si>
    <t>14.1</t>
  </si>
  <si>
    <t>Nguyªn t¾c ghi nhËn c¸c kho¶n ph¶i thu th­¬ng m¹i vµ ph¶i thu kh¸c:</t>
  </si>
  <si>
    <t>Nguyªn t¾c ghi nhËn: C¸c kho¶n ph¶i thu kh¸ch hµng, kho¶n tr¶ tr­íc cho ng­êi b¸n, ph¶i thu néi bé, vµ c¸c kho¶n ph¶i thu kh¸c t¹i thêi ®iÓm b¸o c¸o, nÕu:</t>
  </si>
  <si>
    <t>Cã thêi h¹n thu håi hoÆc thanh to¸n d­íi 1 n¨m (hoÆc trong mét chu kú s¶n xuÊt kinh doanh) ®­îc ph©n lo¹i lµ Tµi s¶n ng¾n h¹n.</t>
  </si>
  <si>
    <t>Cã thêi h¹n thu håi hoÆc thanh to¸n trªn 1 n¨m (hoÆc trªn mét chu kú s¶n xuÊt kinh doanh) ®­îc ph©n lo¹i lµ Tµi s¶n dµi h¹n;</t>
  </si>
  <si>
    <t>LËp dù phßng ph¶i thu khã ®ßi: Dù phßng nî ph¶i thu khã ®ßi thÓ hiÖn phÇn gi¸ trÞ dù kiÕn bÞ tæn thÊt cña c¸c kho¶n nî ph¶i thu cã kh¶ n¨ng kh«ng ®­îc kh¸ch hµng thanh to¸n ®èi víi c¸c kho¶n ph¶i thu t¹i thêi ®iÓm lËp B¸o c¸o tµi chÝnh n¨m.</t>
  </si>
  <si>
    <t>14.2</t>
  </si>
  <si>
    <t>Ghi nhËn c¸c kho¶n ph¶i tr¶ th­¬ng m¹i vµ ph¶i tr¶ kh¸c</t>
  </si>
  <si>
    <t>C¸c kho¶n ph¶i tr¶ ng­êi b¸n, ph¶i tr¶ néi bé, ph¶i tr¶ kh¸c, kho¶n vay t¹i thêi ®iÓm b¸o c¸o, nÕu:</t>
  </si>
  <si>
    <t>Cã thêi h¹n thanh to¸n d­íi 1 n¨m hoÆc trong mét chu kú s¶n xuÊt kinh doanh ®­îc ph©n lo¹i lµ nî ng¾n h¹n.</t>
  </si>
  <si>
    <t>Cã thêi h¹n thanh to¸n trªn 1 n¨m hoÆc trªn mét chu kú s¶n xuÊt kinh doanh ®­îc ph©n lo¹i lµ nî dµi h¹n.</t>
  </si>
  <si>
    <t>Tµi s¶n thiÕu chê xö lý ®­îc ph©n lo¹i lµ nî ng¾n h¹n.</t>
  </si>
  <si>
    <t>ThuÕ thu nhËp ho·n l¹i ®­îc ph©n lo¹i lµ nî dµi h¹n.</t>
  </si>
  <si>
    <t>14.3</t>
  </si>
  <si>
    <t>C¸c nghÜa vô vÒ thuÕ:</t>
  </si>
  <si>
    <t>C¸c lo¹i thuÕ kh¸c thùc hiÖn theo qui ®Þnh hiÖn hµnh.</t>
  </si>
  <si>
    <t>V.</t>
  </si>
  <si>
    <t>Th«ng tin bæ sung cho c¸c kho¶n môc tr×nh bµy trªn B¶ng c©n ®èi kÕ to¸n (§VT: VND)</t>
  </si>
  <si>
    <t>TiÒn</t>
  </si>
  <si>
    <t>Sè cuèi kú</t>
  </si>
  <si>
    <t>Sè ®Çu n¨m</t>
  </si>
  <si>
    <t xml:space="preserve">  - TiÒn mÆt</t>
  </si>
  <si>
    <t>V¨n phßng C«ng ty</t>
  </si>
  <si>
    <t xml:space="preserve">  - TiÒn göi Ng©n hµng</t>
  </si>
  <si>
    <t xml:space="preserve"> + TiÒn göi ViÖt Nam ®ång</t>
  </si>
  <si>
    <t xml:space="preserve"> + TiÒn göi Ngo¹i tÖ</t>
  </si>
  <si>
    <t xml:space="preserve"> + TiÒn ®ang chuyÓn </t>
  </si>
  <si>
    <t>Céng</t>
  </si>
  <si>
    <t>C¸c kho¶n ®Çu t­ tµi chÝnh ng¾n h¹n :</t>
  </si>
  <si>
    <t>Cæ phiÕu C«ng ty CP §T PT ®« thÞ vµ KCN S«ng §µ</t>
  </si>
  <si>
    <t>C¸c kho¶n ph¶i thu ng¾n h¹n</t>
  </si>
  <si>
    <t xml:space="preserve"> - Ph¶i thu kh¸ch hµng</t>
  </si>
  <si>
    <t xml:space="preserve"> - Ph¶i thu tr¶ tr­íc cho ng­êi b¸n</t>
  </si>
  <si>
    <t xml:space="preserve"> - Ph¶i thu vÒ Cæ phÇn ho¸</t>
  </si>
  <si>
    <t xml:space="preserve"> - Ph¶i thu vÒ Cæ tøc vµ lîi nhuËn ®­îc chia</t>
  </si>
  <si>
    <t xml:space="preserve"> - Ph¶i thu ng­êi lao ®éng</t>
  </si>
  <si>
    <t xml:space="preserve"> - Ph¶i thu kh¸c</t>
  </si>
  <si>
    <t xml:space="preserve"> - Dù phßng ph¶i thu ng¾n h¹n khã ®ßi</t>
  </si>
  <si>
    <t>Hµng tån kho</t>
  </si>
  <si>
    <t xml:space="preserve">Sè cuèi n¨m </t>
  </si>
  <si>
    <t xml:space="preserve"> - Hµng mua ®ang ®i trªn ®­êng</t>
  </si>
  <si>
    <t xml:space="preserve"> - Nguyªn liÖu, vËt liÖu</t>
  </si>
  <si>
    <t xml:space="preserve"> - C«ng cô, dông cô</t>
  </si>
  <si>
    <t xml:space="preserve"> - Chi phÝ SX, KD dë dang</t>
  </si>
  <si>
    <t xml:space="preserve"> - Thµnh phÈm</t>
  </si>
  <si>
    <t xml:space="preserve"> - Hµng ho¸</t>
  </si>
  <si>
    <t xml:space="preserve"> - Thµnh phÈm tån kho</t>
  </si>
  <si>
    <t xml:space="preserve"> - Hµng göi b¸n</t>
  </si>
  <si>
    <t xml:space="preserve"> * Gi¸ trÞ cña hµng tån kho dïng ®Ó thÕ chÊp, cÇm cè, ®¶m b¶o c¸c kho¶n nî ph¶i tr¶: …</t>
  </si>
  <si>
    <t xml:space="preserve"> * Gi¸ trÞ hoµn nhËp dù phßng gi¶m gi¸ hµng tån kho trong n¨m: ……..</t>
  </si>
  <si>
    <t xml:space="preserve"> * C¸c tr­êng hîp hoÆc sù kiÖn dÉn ®Õn ph¶i trÝch thªm hoÆc hoµn nhËp dù phßng gi¶m gi¸ HTK</t>
  </si>
  <si>
    <t>ThuÕ vµ c¸c kho¶n ph¶i thu nhµ n­íc</t>
  </si>
  <si>
    <t xml:space="preserve"> - ThuÕ thu, nép thõa</t>
  </si>
  <si>
    <t>ThuÕ GTGT</t>
  </si>
  <si>
    <t>ThuÕ thu nhËp doanh nghiÖp</t>
  </si>
  <si>
    <t xml:space="preserve">ThuÕ ®Êt </t>
  </si>
  <si>
    <t xml:space="preserve"> - C¸c kho¶n kh¸c ph¶i thu nhµ n­íc</t>
  </si>
  <si>
    <t>Ph¶i thu dµi h¹n néi bé (Kh«ng cã sè liÖu)</t>
  </si>
  <si>
    <t>Cho vay dµi h¹n néi bé</t>
  </si>
  <si>
    <t>Ph¶i thu dµi h¹n néi bé kh¸c</t>
  </si>
  <si>
    <t>7.</t>
  </si>
  <si>
    <t>Ph¶i thu dµi h¹n kh¸c</t>
  </si>
  <si>
    <t>8. T¨ng, gi¶m tµi s¶n cè ®Þnh h÷u h×nh</t>
  </si>
  <si>
    <t>Kho¶n môc</t>
  </si>
  <si>
    <t>Nhµ cöa, vËt kiÕn tróc</t>
  </si>
  <si>
    <t>M¸y mãc thiÕt bÞ</t>
  </si>
  <si>
    <t>PTVT - truyÒn dÉn</t>
  </si>
  <si>
    <t>ThiÕt bÞ qu¶n lý</t>
  </si>
  <si>
    <t>V­ên c©y l©u n¨m</t>
  </si>
  <si>
    <t>TSC§ kh¸c</t>
  </si>
  <si>
    <t>Tæng céng</t>
  </si>
  <si>
    <t>Nguyªn gi¸ tµi s¶n cè ®Þnh</t>
  </si>
  <si>
    <t>Sè d­ ®Çu n¨m</t>
  </si>
  <si>
    <t xml:space="preserve"> - Mua trong n¨m</t>
  </si>
  <si>
    <t xml:space="preserve"> - XDCB hoµn thµnh</t>
  </si>
  <si>
    <t xml:space="preserve"> - T¨ng kh¸c</t>
  </si>
  <si>
    <t xml:space="preserve"> - ChuyÓn sang B§S ®Çu t­</t>
  </si>
  <si>
    <t xml:space="preserve"> - Thanh lý, nh­îng b¸n</t>
  </si>
  <si>
    <t xml:space="preserve"> - Gi¶m kh¸c</t>
  </si>
  <si>
    <t>Sè d­ cuèi kú</t>
  </si>
  <si>
    <t>Gi¸ trÞ hao mßn luü kÕ</t>
  </si>
  <si>
    <t xml:space="preserve"> - KhÊu hao trong n¨m</t>
  </si>
  <si>
    <t xml:space="preserve"> - Gãp vèn liªn doanh</t>
  </si>
  <si>
    <t>Gi¸ trÞ cßn l¹i cña TSC§</t>
  </si>
  <si>
    <t xml:space="preserve"> - T¹i ngµy ®Çu n¨m</t>
  </si>
  <si>
    <t xml:space="preserve"> - T¹i ngµy cuèi kú</t>
  </si>
  <si>
    <t>T¨ng, gi¶m tµi s¶n cè ®Þnh thuª tµi chÝnh (kh«ng cã sè liÖu)</t>
  </si>
  <si>
    <t>10.</t>
  </si>
  <si>
    <t>T¨ng, gi¶m tµi s¶n cè ®Þnh v« h×nh</t>
  </si>
  <si>
    <t>ChØ tiªu</t>
  </si>
  <si>
    <t>Chi phÝ QuyÒn sö dông ®Êt</t>
  </si>
  <si>
    <t>TSC§ v« h×nh kh¸c</t>
  </si>
  <si>
    <t>Nguyªn gi¸</t>
  </si>
  <si>
    <t>1. Sè d­ ®Çu n¨m</t>
  </si>
  <si>
    <t>2. Sè t¨ng trong n¨m</t>
  </si>
  <si>
    <t xml:space="preserve"> - T¹o ra tõ néi bé doanh nghiÖp</t>
  </si>
  <si>
    <t xml:space="preserve"> - T¨ng do hîp nhÊt kinh doanh</t>
  </si>
  <si>
    <t>3. Sè gi¶m trong n¨m</t>
  </si>
  <si>
    <t>4.  Sè d­ cuèi n¨m</t>
  </si>
  <si>
    <t xml:space="preserve"> 4. Sè d­ cuèi n¨m</t>
  </si>
  <si>
    <t>Gi¸ trÞ cßn l¹i</t>
  </si>
  <si>
    <t>1. T¹i ngµy ®Çu n¨m</t>
  </si>
  <si>
    <t>2. T¹i ngµy cuèi n¨m</t>
  </si>
  <si>
    <t>Chi phÝ XDCB dë dang</t>
  </si>
  <si>
    <t xml:space="preserve"> - Tæng sè chi phÝ XDCB dë dang </t>
  </si>
  <si>
    <t xml:space="preserve">   Mua s¾m TSC§</t>
  </si>
  <si>
    <t xml:space="preserve">   X©y dùng c¬ b¶n</t>
  </si>
  <si>
    <t xml:space="preserve">   Söa ch÷a lín TSC§</t>
  </si>
  <si>
    <t>Sè cuèi n¨m</t>
  </si>
  <si>
    <t>12</t>
  </si>
  <si>
    <t>C¸c kho¶n ®Çu t­ tµi chÝnh dµi h¹n:</t>
  </si>
  <si>
    <t>a,</t>
  </si>
  <si>
    <t>§Çu t­ vµo c«ng ty con</t>
  </si>
  <si>
    <t>C«ng ty §T XD vµ PT NL S«ng §µ 5</t>
  </si>
  <si>
    <t xml:space="preserve">Sè l­îng </t>
  </si>
  <si>
    <t>Gi¸ trÞ</t>
  </si>
  <si>
    <t>§Çu n¨m</t>
  </si>
  <si>
    <t>Cuèi n¨m</t>
  </si>
  <si>
    <t xml:space="preserve">b, </t>
  </si>
  <si>
    <t>§Çu t­ vµo c«ng ty liªn doanh liªn kÕt</t>
  </si>
  <si>
    <t>C«ng ty CP S«ng §µ 505</t>
  </si>
  <si>
    <t xml:space="preserve">c, </t>
  </si>
  <si>
    <t>§Çu t­ dµi h¹n kh¸c:</t>
  </si>
  <si>
    <t>§Çu t­ cæ phiÕu:</t>
  </si>
  <si>
    <t>C«ng ty CP §T vµ PT ®iÖn T©y B¾c</t>
  </si>
  <si>
    <t>C«ng ty CP s¾t Th¹ch Khª</t>
  </si>
  <si>
    <t>CT CP §T vµ PT khu kinh tÕ H¶i Hµ</t>
  </si>
  <si>
    <t>13</t>
  </si>
  <si>
    <t>Chi phÝ tr¶ tr­íc dµi h¹n</t>
  </si>
  <si>
    <t>Chi phÝ dµi h¹n kh¸c</t>
  </si>
  <si>
    <t>14</t>
  </si>
  <si>
    <t>Nî ng¾n h¹n</t>
  </si>
  <si>
    <t xml:space="preserve">   Ph¶i tr¶ ng­êi b¸n</t>
  </si>
  <si>
    <t xml:space="preserve">   Ng­êi mua tr¶ tiÒn tr­íc</t>
  </si>
  <si>
    <t xml:space="preserve">  Ph¶i tr¶ ng­êi lao ®éng</t>
  </si>
  <si>
    <t>15.</t>
  </si>
  <si>
    <t>Vay vµ nî ng¾n h¹n</t>
  </si>
  <si>
    <t>Vay ng¾n h¹n</t>
  </si>
  <si>
    <t xml:space="preserve">    Ng©n hµng TMCP An B×nh</t>
  </si>
  <si>
    <t xml:space="preserve">    CN ng©n hµng C«ng th­¬ng S«ng NhuÖ</t>
  </si>
  <si>
    <t xml:space="preserve">    Ng©n hµng §T&amp;PT Tuyªn Quang</t>
  </si>
  <si>
    <t xml:space="preserve">    Ng©n hµng §T&amp;PT S¬n La</t>
  </si>
  <si>
    <t xml:space="preserve">    NHTMCP Qu©n ®éi - CN Mü §×nh</t>
  </si>
  <si>
    <t>Nî dµi h¹n ®Õn h¹n tr¶</t>
  </si>
  <si>
    <t>16.</t>
  </si>
  <si>
    <t>ThuÕ vµ c¸c kho¶n ph¶i nép nhµ n­íc</t>
  </si>
  <si>
    <t xml:space="preserve"> - ThuÕ Gi¸ trÞ gia t¨ng ph¶i nép</t>
  </si>
  <si>
    <t xml:space="preserve"> - ThuÕ Tiªu thô ®Æc biÖt</t>
  </si>
  <si>
    <t xml:space="preserve"> - ThuÕ xuÊt, nhËp khÈu</t>
  </si>
  <si>
    <t xml:space="preserve"> - ThuÕ Thu nhËp c¸ nh©n</t>
  </si>
  <si>
    <t xml:space="preserve"> - ThuÕ TNDN</t>
  </si>
  <si>
    <t xml:space="preserve"> - ThuÕ TNCN</t>
  </si>
  <si>
    <t xml:space="preserve"> - ThuÕ tµi nguyªn</t>
  </si>
  <si>
    <t xml:space="preserve"> - ThuÕ nhµ ®Êt vµ tiÒn thuª ®Êt</t>
  </si>
  <si>
    <t xml:space="preserve"> - C¸c lo¹i thuÕ kh¸c</t>
  </si>
  <si>
    <t xml:space="preserve"> - C¸c kho¶n phÝ, lÖ phÝ vµ c¸c kho¶n ph¶i nép kh¸c</t>
  </si>
  <si>
    <t>17.</t>
  </si>
  <si>
    <t>Chi phÝ ph¶i tr¶</t>
  </si>
  <si>
    <t>C«ng ty CP §T&amp;TM dÇu khÝ S«ng §µ</t>
  </si>
  <si>
    <t>18.</t>
  </si>
  <si>
    <t>C¸c kho¶n ph¶i tr¶, ph¶i nép ng¾n h¹n kh¸c</t>
  </si>
  <si>
    <t>Tµi s¶n thõa chê gi¶i quyÕt</t>
  </si>
  <si>
    <t>Kinh phÝ c«ng ®oµn</t>
  </si>
  <si>
    <t>B¶o hiÓm x· héi, BHYT</t>
  </si>
  <si>
    <t>Ph¶i tr¶ vÒ Cæ phÇn ho¸</t>
  </si>
  <si>
    <t>NhËn ký quü, ký c­îc ng¾n h¹n</t>
  </si>
  <si>
    <t>Doanh thu ch­a thùc hiÖn</t>
  </si>
  <si>
    <t>C¸c kho¶n ph¶i tr¶, ph¶i nép kh¸c</t>
  </si>
  <si>
    <t>19.</t>
  </si>
  <si>
    <t>Ph¶i tr¶ dµi h¹n néi bé (kh«ng cã ph¸t sinh)</t>
  </si>
  <si>
    <t>Vay dµi h¹n néi bé</t>
  </si>
  <si>
    <t>Ph¶i tr¶ dµi h¹n néi bé kh¸c</t>
  </si>
  <si>
    <t>20.</t>
  </si>
  <si>
    <t>Vay vµ nî dµi h¹n</t>
  </si>
  <si>
    <t>a.</t>
  </si>
  <si>
    <t>Vay dµi h¹n</t>
  </si>
  <si>
    <t xml:space="preserve"> - Vay Ng©n hµng</t>
  </si>
  <si>
    <t xml:space="preserve"> - Vay ®èi t­îng kh¸c</t>
  </si>
  <si>
    <t xml:space="preserve"> - Tr¸i phiÕu ph¸t hµnh</t>
  </si>
  <si>
    <t>b.</t>
  </si>
  <si>
    <t>Nî dµi h¹n</t>
  </si>
  <si>
    <t xml:space="preserve"> - Thuª tµi chÝnh</t>
  </si>
  <si>
    <t xml:space="preserve"> - Nî dµi h¹n kh¸c</t>
  </si>
  <si>
    <t>c.</t>
  </si>
  <si>
    <t>C¸c kho¶n nî thuª tµi chÝnh (kh«ng cã sè liÖu)</t>
  </si>
  <si>
    <t>21.</t>
  </si>
  <si>
    <t>Tµi s¶n thuÕ thu nhËp ho·n l¹i ph¶i tr¶ (kh«ng cã sè liÖu)</t>
  </si>
  <si>
    <t>22. T¨ng, gi¶m vèn chñ së h÷u</t>
  </si>
  <si>
    <t>A- b¶ng ®èi chiÕu biÕn ®éng nguån vèn chñ së h÷u</t>
  </si>
  <si>
    <t>Néi dung</t>
  </si>
  <si>
    <t>Vèn ®Çu t­ chñ së h÷u</t>
  </si>
  <si>
    <t>ThÆng d­ vèn cæ phÇn</t>
  </si>
  <si>
    <t>Chªnh lÖch tû gi¸ hèi ®o¸i</t>
  </si>
  <si>
    <t>Cæ phiÕu quü</t>
  </si>
  <si>
    <t>Quü ®Çu t­ ph¸t triÓn</t>
  </si>
  <si>
    <t xml:space="preserve">Quü dù phßng tµi chÝnh </t>
  </si>
  <si>
    <t>Vèn kh¸c thuéc vèn CSH</t>
  </si>
  <si>
    <t>Quü kh¸c thuéc CSH</t>
  </si>
  <si>
    <t>LN sau thuÕ ch­a ph©n phèi</t>
  </si>
  <si>
    <t>Nguån vèn ®Çu t­ XDCB</t>
  </si>
  <si>
    <t>1. Sè d­ ®Çu n¨m tr­íc</t>
  </si>
  <si>
    <t xml:space="preserve"> - T¨ng vèn trong n¨m tr­íc</t>
  </si>
  <si>
    <t xml:space="preserve"> - L·i trong n¨m tr­íc</t>
  </si>
  <si>
    <t xml:space="preserve"> - Gi¶m vèn trong n¨m tr­íc</t>
  </si>
  <si>
    <t xml:space="preserve"> - Lç trong n¨m tr­íc</t>
  </si>
  <si>
    <t xml:space="preserve">2. Sè d­ cuèi n¨m tr­íc </t>
  </si>
  <si>
    <t>1. Sè d­ ®Çu n¨m nay</t>
  </si>
  <si>
    <t xml:space="preserve"> - T¨ng vèn trong kú nµy</t>
  </si>
  <si>
    <t xml:space="preserve"> - L·i trong kú</t>
  </si>
  <si>
    <t xml:space="preserve"> - Gi¶m vèn trong kú nµy</t>
  </si>
  <si>
    <t xml:space="preserve"> - Lç trong kú</t>
  </si>
  <si>
    <t>2. Sè d­ cuèi n¨m nay</t>
  </si>
  <si>
    <t>B.</t>
  </si>
  <si>
    <t>Chi tiÕt vèn ®Çu t­ cña chñ së h÷u</t>
  </si>
  <si>
    <t xml:space="preserve"> Sè cuèi n¨m </t>
  </si>
  <si>
    <t xml:space="preserve"> Sè ®Çu n¨m </t>
  </si>
  <si>
    <t>- Vèn ®Çu t­ cña Nhµ n­íc (Tæng C«ng ty S«ng §µ)</t>
  </si>
  <si>
    <t>- Vèn gãp cña c¸c cæ ®«ng kh¸c</t>
  </si>
  <si>
    <t xml:space="preserve"> * Gi¸ trÞ tr¸i phiÕu ®· chuyÓn thµnh cæ phiÕu trong n¨m</t>
  </si>
  <si>
    <t xml:space="preserve"> * Sè l­îng cæ phiÕu quü:</t>
  </si>
  <si>
    <t>C.</t>
  </si>
  <si>
    <t>C¸c giao dÞch vÒ vèn víi c¸c chñ së h÷u vµ ph©n phèi cæ tøc, lîi nhuËn ®­îc chia:</t>
  </si>
  <si>
    <t>N¨m nay</t>
  </si>
  <si>
    <t>N¨m tr­íc</t>
  </si>
  <si>
    <t>Vèn ®Çu t­ cña chñ së h÷u</t>
  </si>
  <si>
    <t>Vèn gãp ®Çu n¨m</t>
  </si>
  <si>
    <t>Vèn gãp t¨ng trong n¨m</t>
  </si>
  <si>
    <t>Vèn gãp gi¶m trong n¨m</t>
  </si>
  <si>
    <t>Vèn gãp cuèi n¨m</t>
  </si>
  <si>
    <t>Cæ tøc, lîi nhuËn ®· chia</t>
  </si>
  <si>
    <t>D.</t>
  </si>
  <si>
    <t>Cæ tøc</t>
  </si>
  <si>
    <t>Cæ tøc ®· c«ng bè sau ngµy kÕt thóc kú kÕ to¸n n¨m:</t>
  </si>
  <si>
    <t>Cæ tøc ®· c«ng bè trªn cæ phiÕu phæ th«ng:</t>
  </si>
  <si>
    <t>Cæ tøc ®· c«ng bè trªn cæ phiÕu ­u ®·i:</t>
  </si>
  <si>
    <t>Cæ tøc cña cæ phiÕu ­u ®·i luü kÕ ch­a ®­îc ghi nhËn:</t>
  </si>
  <si>
    <t>Cæ phiÕu</t>
  </si>
  <si>
    <t xml:space="preserve"> - Sè l­îng cæ phiÕu ®¨ng ký ph¸t hµnh</t>
  </si>
  <si>
    <t xml:space="preserve"> - Sè l­îng cæ phiÕu b¸n ra c«ng chóng</t>
  </si>
  <si>
    <t xml:space="preserve"> + Cæ phiÕu phæ th«ng</t>
  </si>
  <si>
    <t xml:space="preserve"> + Cæ phiÕu ­u ®·i</t>
  </si>
  <si>
    <t xml:space="preserve"> - Sè l­îng cæ phiÕu ®­îc mua l¹i</t>
  </si>
  <si>
    <t>- Sè l­îng cæ phiÕu ®ang l­u hµnh</t>
  </si>
  <si>
    <t xml:space="preserve"> * MÖnh gi¸ cæ phiÕu ®ang l­u hµnh:</t>
  </si>
  <si>
    <t>10.000 VND/ 1 Cæ phiÕu</t>
  </si>
  <si>
    <t>E.</t>
  </si>
  <si>
    <t>C¸c quü doanh nghiÖp</t>
  </si>
  <si>
    <t>Quü dù phßng tµi chÝnh</t>
  </si>
  <si>
    <t>Quü dù tr÷ bæ sung vèn ®iÒu lÖ</t>
  </si>
  <si>
    <t>Môc ®Ých trÝch lËp vµ sö dông c¸c quü:</t>
  </si>
  <si>
    <r>
      <t>Quü dù phßng tµi chÝnh ®­îc trÝch lËp trong n¨m tõ phÇn lîi nhuËn sau thuÕ n¨m</t>
    </r>
    <r>
      <rPr>
        <sz val="12"/>
        <color indexed="10"/>
        <rFont val=".VnTime"/>
        <family val="2"/>
      </rPr>
      <t xml:space="preserve"> 2011</t>
    </r>
    <r>
      <rPr>
        <sz val="12"/>
        <rFont val=".VnTime"/>
        <family val="2"/>
      </rPr>
      <t xml:space="preserve"> theo Biªn b¶n häp cña §¹i héi ®ång cæ ®«ng C«ng ty cæ phÇn S«ng §µ 5, phï hîp víi c¸c quy ®Þnh t¹i §iÒu lÖ C«ng ty.</t>
    </r>
  </si>
  <si>
    <r>
      <t xml:space="preserve">Quü §Çu t­ ph¸t triÓn trÝch lËp trong n¨m b»ng sè thuÕ thu nhËp doanh nghiÖp ®­îc miÔn n¨m </t>
    </r>
    <r>
      <rPr>
        <sz val="12"/>
        <color indexed="10"/>
        <rFont val=".VnTime"/>
        <family val="2"/>
      </rPr>
      <t>2011</t>
    </r>
    <r>
      <rPr>
        <sz val="12"/>
        <rFont val=".VnTime"/>
        <family val="2"/>
      </rPr>
      <t xml:space="preserve"> vµ tõ lîi nhuËn sau thuÕ n¨m theo NghÞ quyÕt §¹i héi ®ång cæ ®«ng C«ng ty cæ phÇn S«ng §µ 5, phï hîp víi c¸c quy ®Þnh t¹i §iÒu lÖ C«ng ty. §­îc dïng ®Ó bæ sung vèn ®iÒu lÖ cña C«ng ty khi më réng s¶n xuÊt kinh doanh.</t>
    </r>
  </si>
  <si>
    <r>
      <t>Quü dù tr÷ bæ sung vèn ®iÒu lÖ ®­îc trÝch lËp trong n¨m tõ phÇn lîi nhuËn sau thuÕ n¨m</t>
    </r>
    <r>
      <rPr>
        <sz val="12"/>
        <color indexed="10"/>
        <rFont val=".VnTime"/>
        <family val="2"/>
      </rPr>
      <t xml:space="preserve"> 2011</t>
    </r>
    <r>
      <rPr>
        <sz val="12"/>
        <rFont val=".VnTime"/>
        <family val="2"/>
      </rPr>
      <t xml:space="preserve"> theo Biªn b¶n häp cña §¹i héi ®ång cæ ®«ng C«ng ty cæ phÇn S«ng §µ 5, phï hîp víi c¸c quy ®Þnh t¹i §iÒu lÖ C«ng ty.</t>
    </r>
  </si>
  <si>
    <t>23.</t>
  </si>
  <si>
    <t>Nguån kinh phÝ (kh«ng cã sè liÖu)</t>
  </si>
  <si>
    <t>24.</t>
  </si>
  <si>
    <t>Tµi s¶n thuª ngoµi (kh«ng cã sè liÖu)</t>
  </si>
  <si>
    <t>VI.</t>
  </si>
  <si>
    <t>Th«ng tin bæ sung cho c¸c kho¶n môc tr×nh bµy trªn B¸o c¸o kÕt qu¶ kinh doanh (§VT: VND)</t>
  </si>
  <si>
    <t>25.</t>
  </si>
  <si>
    <r>
      <t>Tæng</t>
    </r>
    <r>
      <rPr>
        <b/>
        <sz val="7"/>
        <rFont val="Times New Roman"/>
        <family val="1"/>
      </rPr>
      <t xml:space="preserve"> </t>
    </r>
    <r>
      <rPr>
        <b/>
        <sz val="12"/>
        <rFont val=".VnTime"/>
        <family val="2"/>
      </rPr>
      <t>Doanh thu b¸n hµng vµ cung cÊp dÞch vô</t>
    </r>
  </si>
  <si>
    <t xml:space="preserve">     + Doanh thu b¸n hµng vµ cung cÊp dÞch vô</t>
  </si>
  <si>
    <t xml:space="preserve">     + Doanh thu x©y l¾p</t>
  </si>
  <si>
    <t>26.</t>
  </si>
  <si>
    <t xml:space="preserve">C¸c kho¶n gi¶m trõ doanh thu </t>
  </si>
  <si>
    <t xml:space="preserve">     + Gi¶m gi¸ hµng b¸n </t>
  </si>
  <si>
    <t xml:space="preserve"> + Gi¶m gi¸ hµng b¸n</t>
  </si>
  <si>
    <t xml:space="preserve">     + ThuÕ xuÊt khÈu</t>
  </si>
  <si>
    <t xml:space="preserve">     + ThuÕ tiªu thô ®Æc biÖt </t>
  </si>
  <si>
    <t>27.</t>
  </si>
  <si>
    <t xml:space="preserve">Doanh thu thuÇn vÒ b¸n hµng vµ cung cÊp dÞch vô </t>
  </si>
  <si>
    <t>28.</t>
  </si>
  <si>
    <t>Gi¸ vèn hµng b¸n</t>
  </si>
  <si>
    <t xml:space="preserve"> Gi¸ vèn hµng ho¸ vµ dÞch vô cung cÊp</t>
  </si>
  <si>
    <t xml:space="preserve"> Gi¸ vèn cña hîp ®ång x©y dùng</t>
  </si>
  <si>
    <t>29.</t>
  </si>
  <si>
    <t xml:space="preserve">Doanh thu ho¹t ®éng tµi chÝnh </t>
  </si>
  <si>
    <t>L·i tiÒn göi ng©n hµng, l·i cho vay</t>
  </si>
  <si>
    <t>Chªnh lÖch tû gi¸ ®· thùc hiÖn</t>
  </si>
  <si>
    <t>Cæ tøc, lîi nhuËn ®­îc chia</t>
  </si>
  <si>
    <t>30.</t>
  </si>
  <si>
    <t xml:space="preserve">Chi phÝ ho¹t ®éng tµi chÝnh </t>
  </si>
  <si>
    <t>L·i tiÒn vay</t>
  </si>
  <si>
    <t>Lç chªnh lÖch tû gi¸ ®· thùc hiÖn</t>
  </si>
  <si>
    <t>Lç chªnh lÖch tû gi¸ ch­a thùc hiÖn</t>
  </si>
  <si>
    <t>Dù phßng gi¶m gi¸ c¸c kho¶n ®Çu t­ ng¾n h¹n, dµi h¹n</t>
  </si>
  <si>
    <t xml:space="preserve">                </t>
  </si>
  <si>
    <t>Chi phÝ tµi chÝnh kh¸c</t>
  </si>
  <si>
    <t>31.</t>
  </si>
  <si>
    <t xml:space="preserve">Lîi nhuËn tr­íc thuÕ </t>
  </si>
  <si>
    <t>Mét sè chØ tiªu tµi chÝnh c¬ b¶n</t>
  </si>
  <si>
    <t>Bè trÝ c¬ cÊu tµi s¶n vµ nguån vèn</t>
  </si>
  <si>
    <t>1.1</t>
  </si>
  <si>
    <t>Bè trÝ c¬ cÊu tµi s¶n (%)</t>
  </si>
  <si>
    <t>Tµi s¶n dµi h¹n/Tæng tµi s¶n</t>
  </si>
  <si>
    <t>Tµi s¶n ng¾n h¹n/Tæng tµi s¶n</t>
  </si>
  <si>
    <t>1.2</t>
  </si>
  <si>
    <t>Bè trÝ c¬ cÊu nguån vèn (%)</t>
  </si>
  <si>
    <t>Nî ph¶i tr¶/Tæng nguån vèn</t>
  </si>
  <si>
    <t>Nguån vèn chñ së h÷u/Tæng nguån vèn</t>
  </si>
  <si>
    <t>Kh¶ n¨ng thanh to¸n</t>
  </si>
  <si>
    <t>Kh¶ n¨ng thanh to¸n tæng qu¸t (lÇn)</t>
  </si>
  <si>
    <t>Kh¶ n¨ng thanh to¸n nî ng¾n h¹n (lÇn)</t>
  </si>
  <si>
    <t>Kh¶ n¨ng thanh to¸n nhanh (lÇn)</t>
  </si>
  <si>
    <t>Tû suÊt sinh lêi</t>
  </si>
  <si>
    <t>Tû suÊt sinh lêi trªn doanh thu thuÇn (%)</t>
  </si>
  <si>
    <t>Tû suÊt lîi nhuËn tr­íc thuÕ trªn doanh thu thuÇn</t>
  </si>
  <si>
    <t>Tû suÊt lîi nhuËn sau thuÕ trªn doanh thu thuÇn</t>
  </si>
  <si>
    <t>Tû suÊt lîi nhuËn trªn tæng tµi s¶n (%)</t>
  </si>
  <si>
    <t>Tû suÊt lîi nhuËn tr­íc thuÕ trªn tæng tµi s¶n</t>
  </si>
  <si>
    <t>Tû suÊt lîi nhuËn sau thuÕ trªn tæng tµi s¶n</t>
  </si>
  <si>
    <t>kÕ to¸n tr­ëng</t>
  </si>
  <si>
    <t>tæng gi¸m ®èc</t>
  </si>
  <si>
    <t>Quü dù phßng trî cÊp mÊt viÖc lµm: ®­îc trÝch theo tû lÖ 3% trªn quü tiÒn l­¬ng lµm c¬ së ®ãng b¶o hiÓm x· héi theo h­íng dÉn t¹i Th«ng t­ sè 228 cña Bé Tµi chÝnh vµ ®­îc h¹ch to¸n vµo chi phÝ qu¶n lý doanh nghiÖp trong kú.</t>
  </si>
  <si>
    <t>ThuÕ thu nhËp doanh nghiÖp: C«ng ty thùc hiÖn quyÕt to¸n thuÕ thu nhËp doanh nghiÖp theo quy ®Þnh. ThuÕ suÊt thuÕ thu nhËp doanh nghiÖp lµ 25% theo quy ®Þnh cña LuËt ThuÕ thu nhËp doanh nghiÖp</t>
  </si>
  <si>
    <t>Quý IV vµ n¨m 2012</t>
  </si>
  <si>
    <t>KÕt thóc t¹i ngµy 31/12/2012</t>
  </si>
  <si>
    <t xml:space="preserve">ThuÕ gi¸ trÞ gia t¨ng: C«ng ty thùc hiÖn kª khai vµ nép thuÕ gi¸ trÞ gia t¨ng t¹i Chi côc thuÕ huyÖn Tõ Liªm, c¸c ®¬n vÞ trùc thuéc kª khai thuÕ GTGT t¹i c¸c Côc thuÕ n¬i ®¬n vÞ ®Æt trô së. Hµng th¸ng cã lËp tê khai thuÕ ®Çu vµo vµ thuÕ ®Çu ra theo ®óng qui ®Þnh. Khi kÕt thóc n¨m tµi chÝnh ®¬n vÞ lËp c¸c B¸o c¸o thuÕ Gi¸ trÞ gia t¨ng theo qui ®Þnh hiÖn hµnh. </t>
  </si>
  <si>
    <t xml:space="preserve">    Së giao dÞch 1- BIDV </t>
  </si>
  <si>
    <t>Chi phÝ CT Thuû ®iÖn NËm N¬n</t>
  </si>
  <si>
    <t>Së GD 1- BIDV</t>
  </si>
  <si>
    <t>Ng©n hµng §T&amp;PT S¬n La</t>
  </si>
  <si>
    <t>Ng©n hµng CT S«ng NhuÖ</t>
  </si>
  <si>
    <t>C«ng ty tµi chÝnh cæ phÇn S«ng §µ</t>
  </si>
  <si>
    <t>Ng©n hµng MB- CN Mü §×nh</t>
  </si>
  <si>
    <t>Hµ Néi, ngµy 18 th¸ng 01 n¨m 2013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</si>
</sst>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.VnTime"/>
      <family val="2"/>
    </font>
    <font>
      <b/>
      <sz val="11.5"/>
      <name val=".VnTimeH"/>
      <family val="2"/>
    </font>
    <font>
      <b/>
      <sz val="11.5"/>
      <name val=".VnTime"/>
      <family val="2"/>
    </font>
    <font>
      <sz val="11.5"/>
      <name val=".VnTime"/>
      <family val="2"/>
    </font>
    <font>
      <b/>
      <sz val="14"/>
      <name val=".VnTimeH"/>
      <family val="2"/>
    </font>
    <font>
      <b/>
      <i/>
      <sz val="11.5"/>
      <name val=".VnTime"/>
      <family val="2"/>
    </font>
    <font>
      <sz val="11.5"/>
      <color indexed="10"/>
      <name val=".VnTime"/>
      <family val="2"/>
    </font>
    <font>
      <sz val="11.5"/>
      <name val="Times New Roman"/>
      <family val="1"/>
    </font>
    <font>
      <i/>
      <sz val="11.5"/>
      <name val=".VnTime"/>
      <family val="2"/>
    </font>
    <font>
      <b/>
      <sz val="12"/>
      <name val=".VnTimeH"/>
      <family val="2"/>
    </font>
    <font>
      <b/>
      <sz val="12"/>
      <name val=".VnTime"/>
      <family val="2"/>
    </font>
    <font>
      <sz val="12"/>
      <name val=".VnTime"/>
      <family val="2"/>
    </font>
    <font>
      <b/>
      <i/>
      <sz val="12"/>
      <name val=".VnTime"/>
      <family val="2"/>
    </font>
    <font>
      <b/>
      <sz val="12"/>
      <color indexed="12"/>
      <name val=".VnTime"/>
      <family val="2"/>
    </font>
    <font>
      <b/>
      <sz val="9"/>
      <name val=".VnTime"/>
      <family val="2"/>
    </font>
    <font>
      <sz val="10"/>
      <name val=".VnTime"/>
      <family val="2"/>
    </font>
    <font>
      <sz val="11"/>
      <name val=".VnTime"/>
      <family val="2"/>
    </font>
    <font>
      <b/>
      <sz val="11"/>
      <name val=".VnTime"/>
      <family val="2"/>
    </font>
    <font>
      <b/>
      <i/>
      <sz val="10"/>
      <name val=".VNTime"/>
      <family val="2"/>
    </font>
    <font>
      <b/>
      <sz val="10"/>
      <name val=".VnTime"/>
      <family val="2"/>
    </font>
    <font>
      <i/>
      <sz val="10"/>
      <name val=".VnTime"/>
      <family val="2"/>
    </font>
    <font>
      <b/>
      <sz val="10"/>
      <name val=".VnTimeH"/>
      <family val="2"/>
    </font>
    <font>
      <i/>
      <sz val="12"/>
      <name val=".VnTime"/>
      <family val="2"/>
    </font>
    <font>
      <sz val="12"/>
      <color indexed="10"/>
      <name val=".VnTime"/>
      <family val="2"/>
    </font>
    <font>
      <b/>
      <sz val="7"/>
      <name val=".VnTime"/>
      <family val="2"/>
    </font>
    <font>
      <sz val="8"/>
      <name val=".VnTime"/>
      <family val="2"/>
    </font>
    <font>
      <sz val="6"/>
      <name val=".VnTime"/>
      <family val="2"/>
    </font>
    <font>
      <b/>
      <sz val="7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21">
    <xf numFmtId="0" fontId="0" fillId="0" borderId="0" xfId="0"/>
    <xf numFmtId="43" fontId="3" fillId="2" borderId="0" xfId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right" vertical="center"/>
    </xf>
    <xf numFmtId="43" fontId="5" fillId="2" borderId="0" xfId="1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4" fontId="5" fillId="2" borderId="0" xfId="1" applyNumberFormat="1" applyFont="1" applyFill="1" applyAlignment="1">
      <alignment horizontal="right" vertical="center"/>
    </xf>
    <xf numFmtId="43" fontId="5" fillId="2" borderId="1" xfId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5" fillId="2" borderId="0" xfId="0" applyNumberFormat="1" applyFont="1" applyFill="1" applyAlignment="1">
      <alignment horizontal="justify" vertical="top" wrapText="1"/>
    </xf>
    <xf numFmtId="0" fontId="7" fillId="0" borderId="0" xfId="0" applyFont="1" applyAlignment="1">
      <alignment vertical="top"/>
    </xf>
    <xf numFmtId="0" fontId="5" fillId="2" borderId="0" xfId="0" applyFont="1" applyFill="1" applyAlignment="1">
      <alignment horizontal="center" vertical="top" shrinkToFit="1"/>
    </xf>
    <xf numFmtId="0" fontId="7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7" fillId="2" borderId="0" xfId="0" applyFont="1" applyFill="1" applyAlignment="1">
      <alignment horizontal="center" vertical="top" shrinkToFit="1"/>
    </xf>
    <xf numFmtId="0" fontId="7" fillId="0" borderId="0" xfId="0" applyFont="1" applyFill="1" applyAlignment="1">
      <alignment horizontal="center" vertical="top" shrinkToFit="1"/>
    </xf>
    <xf numFmtId="0" fontId="5" fillId="2" borderId="0" xfId="0" quotePrefix="1" applyFont="1" applyFill="1" applyAlignment="1">
      <alignment horizontal="center" vertical="top"/>
    </xf>
    <xf numFmtId="0" fontId="5" fillId="2" borderId="0" xfId="0" quotePrefix="1" applyFont="1" applyFill="1" applyAlignment="1">
      <alignment horizontal="center" vertical="top" shrinkToFit="1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right" vertical="center" wrapText="1"/>
    </xf>
    <xf numFmtId="164" fontId="4" fillId="2" borderId="0" xfId="1" applyNumberFormat="1" applyFont="1" applyFill="1" applyAlignment="1">
      <alignment horizontal="right" vertical="center" wrapText="1"/>
    </xf>
    <xf numFmtId="164" fontId="4" fillId="2" borderId="0" xfId="1" applyNumberFormat="1" applyFont="1" applyFill="1" applyBorder="1" applyAlignment="1">
      <alignment horizontal="right"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 wrapText="1"/>
    </xf>
    <xf numFmtId="164" fontId="4" fillId="2" borderId="0" xfId="1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horizontal="center" vertical="center"/>
    </xf>
    <xf numFmtId="49" fontId="5" fillId="2" borderId="0" xfId="2" applyNumberFormat="1" applyFont="1" applyFill="1" applyAlignment="1">
      <alignment horizontal="left" vertical="center"/>
    </xf>
    <xf numFmtId="0" fontId="5" fillId="2" borderId="0" xfId="2" applyFont="1" applyFill="1" applyAlignment="1">
      <alignment horizontal="center" vertical="center" wrapText="1"/>
    </xf>
    <xf numFmtId="164" fontId="5" fillId="2" borderId="0" xfId="1" applyNumberFormat="1" applyFont="1" applyFill="1" applyBorder="1" applyAlignment="1">
      <alignment horizontal="right" vertical="center"/>
    </xf>
    <xf numFmtId="49" fontId="4" fillId="2" borderId="0" xfId="2" applyNumberFormat="1" applyFont="1" applyFill="1" applyAlignment="1">
      <alignment horizontal="left" vertical="center"/>
    </xf>
    <xf numFmtId="0" fontId="7" fillId="2" borderId="0" xfId="2" applyFont="1" applyFill="1" applyAlignment="1">
      <alignment horizontal="center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5" fillId="2" borderId="0" xfId="1" applyNumberFormat="1" applyFont="1" applyFill="1" applyAlignment="1">
      <alignment horizontal="right" vertical="center" wrapText="1"/>
    </xf>
    <xf numFmtId="49" fontId="4" fillId="2" borderId="13" xfId="2" applyNumberFormat="1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164" fontId="4" fillId="2" borderId="13" xfId="1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4" fontId="7" fillId="2" borderId="0" xfId="1" applyNumberFormat="1" applyFont="1" applyFill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49" fontId="4" fillId="2" borderId="13" xfId="2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0" fontId="10" fillId="2" borderId="0" xfId="2" applyFont="1" applyFill="1" applyAlignment="1">
      <alignment horizontal="center" vertical="center"/>
    </xf>
    <xf numFmtId="49" fontId="4" fillId="2" borderId="13" xfId="2" applyNumberFormat="1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43" fontId="11" fillId="2" borderId="0" xfId="1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3" fontId="13" fillId="2" borderId="0" xfId="1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3" fontId="13" fillId="2" borderId="1" xfId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right" vertical="center"/>
    </xf>
    <xf numFmtId="0" fontId="13" fillId="2" borderId="0" xfId="0" applyFont="1" applyFill="1"/>
    <xf numFmtId="43" fontId="13" fillId="2" borderId="0" xfId="1" applyFont="1" applyFill="1"/>
    <xf numFmtId="43" fontId="12" fillId="2" borderId="0" xfId="1" applyFont="1" applyFill="1"/>
    <xf numFmtId="43" fontId="12" fillId="2" borderId="14" xfId="1" applyFont="1" applyFill="1" applyBorder="1" applyAlignment="1">
      <alignment horizontal="center" vertical="center"/>
    </xf>
    <xf numFmtId="0" fontId="12" fillId="2" borderId="0" xfId="0" applyFont="1" applyFill="1"/>
    <xf numFmtId="43" fontId="15" fillId="2" borderId="2" xfId="1" applyFont="1" applyFill="1" applyBorder="1" applyAlignment="1"/>
    <xf numFmtId="43" fontId="12" fillId="2" borderId="8" xfId="1" applyFont="1" applyFill="1" applyBorder="1"/>
    <xf numFmtId="43" fontId="13" fillId="2" borderId="8" xfId="1" applyFont="1" applyFill="1" applyBorder="1"/>
    <xf numFmtId="43" fontId="15" fillId="2" borderId="5" xfId="1" applyFont="1" applyFill="1" applyBorder="1" applyAlignment="1"/>
    <xf numFmtId="43" fontId="12" fillId="2" borderId="5" xfId="1" applyFont="1" applyFill="1" applyBorder="1" applyAlignment="1"/>
    <xf numFmtId="43" fontId="13" fillId="2" borderId="12" xfId="1" applyFont="1" applyFill="1" applyBorder="1"/>
    <xf numFmtId="164" fontId="4" fillId="0" borderId="0" xfId="1" applyNumberFormat="1" applyFont="1" applyFill="1" applyAlignment="1">
      <alignment horizontal="right" vertical="center"/>
    </xf>
    <xf numFmtId="164" fontId="5" fillId="0" borderId="0" xfId="1" applyNumberFormat="1" applyFont="1" applyFill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49" fontId="4" fillId="2" borderId="15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164" fontId="4" fillId="2" borderId="15" xfId="1" applyNumberFormat="1" applyFont="1" applyFill="1" applyBorder="1" applyAlignment="1">
      <alignment horizontal="center" vertical="center" wrapText="1"/>
    </xf>
    <xf numFmtId="164" fontId="4" fillId="2" borderId="17" xfId="1" applyNumberFormat="1" applyFont="1" applyFill="1" applyBorder="1" applyAlignment="1">
      <alignment horizontal="center" vertical="center"/>
    </xf>
    <xf numFmtId="164" fontId="4" fillId="0" borderId="14" xfId="1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165" fontId="4" fillId="2" borderId="20" xfId="1" applyNumberFormat="1" applyFont="1" applyFill="1" applyBorder="1" applyAlignment="1">
      <alignment horizontal="center" vertical="center"/>
    </xf>
    <xf numFmtId="165" fontId="4" fillId="2" borderId="18" xfId="1" applyNumberFormat="1" applyFont="1" applyFill="1" applyBorder="1" applyAlignment="1">
      <alignment horizontal="center" vertical="center"/>
    </xf>
    <xf numFmtId="165" fontId="4" fillId="2" borderId="19" xfId="1" applyNumberFormat="1" applyFont="1" applyFill="1" applyBorder="1" applyAlignment="1">
      <alignment horizontal="center" vertical="center"/>
    </xf>
    <xf numFmtId="165" fontId="4" fillId="2" borderId="18" xfId="1" applyNumberFormat="1" applyFont="1" applyFill="1" applyBorder="1" applyAlignment="1">
      <alignment horizontal="right" vertical="center"/>
    </xf>
    <xf numFmtId="165" fontId="4" fillId="2" borderId="20" xfId="1" applyNumberFormat="1" applyFont="1" applyFill="1" applyBorder="1" applyAlignment="1">
      <alignment horizontal="right" vertical="center"/>
    </xf>
    <xf numFmtId="165" fontId="4" fillId="0" borderId="21" xfId="1" applyNumberFormat="1" applyFont="1" applyFill="1" applyBorder="1" applyAlignment="1">
      <alignment horizontal="right" vertical="center"/>
    </xf>
    <xf numFmtId="49" fontId="7" fillId="2" borderId="5" xfId="0" applyNumberFormat="1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165" fontId="7" fillId="2" borderId="7" xfId="1" applyNumberFormat="1" applyFont="1" applyFill="1" applyBorder="1" applyAlignment="1">
      <alignment horizontal="center" vertical="center"/>
    </xf>
    <xf numFmtId="165" fontId="7" fillId="2" borderId="5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  <xf numFmtId="164" fontId="7" fillId="2" borderId="7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right" vertical="center"/>
    </xf>
    <xf numFmtId="164" fontId="7" fillId="2" borderId="7" xfId="1" applyNumberFormat="1" applyFont="1" applyFill="1" applyBorder="1" applyAlignment="1">
      <alignment horizontal="right" vertical="center"/>
    </xf>
    <xf numFmtId="164" fontId="7" fillId="0" borderId="8" xfId="1" applyNumberFormat="1" applyFont="1" applyFill="1" applyBorder="1" applyAlignment="1">
      <alignment horizontal="right" vertical="center"/>
    </xf>
    <xf numFmtId="164" fontId="7" fillId="2" borderId="5" xfId="1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165" fontId="5" fillId="2" borderId="7" xfId="1" applyNumberFormat="1" applyFont="1" applyFill="1" applyBorder="1" applyAlignment="1">
      <alignment horizontal="center" vertical="center"/>
    </xf>
    <xf numFmtId="165" fontId="5" fillId="2" borderId="5" xfId="1" applyNumberFormat="1" applyFont="1" applyFill="1" applyBorder="1" applyAlignment="1">
      <alignment horizontal="center" vertical="center"/>
    </xf>
    <xf numFmtId="164" fontId="5" fillId="2" borderId="6" xfId="1" applyNumberFormat="1" applyFont="1" applyFill="1" applyBorder="1" applyAlignment="1">
      <alignment horizontal="center" vertical="center"/>
    </xf>
    <xf numFmtId="164" fontId="5" fillId="2" borderId="7" xfId="1" applyNumberFormat="1" applyFont="1" applyFill="1" applyBorder="1" applyAlignment="1">
      <alignment horizontal="center" vertical="center"/>
    </xf>
    <xf numFmtId="164" fontId="5" fillId="2" borderId="5" xfId="1" applyNumberFormat="1" applyFont="1" applyFill="1" applyBorder="1" applyAlignment="1">
      <alignment horizontal="right" vertical="center"/>
    </xf>
    <xf numFmtId="164" fontId="5" fillId="2" borderId="7" xfId="1" applyNumberFormat="1" applyFont="1" applyFill="1" applyBorder="1" applyAlignment="1">
      <alignment horizontal="right" vertical="center"/>
    </xf>
    <xf numFmtId="164" fontId="5" fillId="0" borderId="8" xfId="1" applyNumberFormat="1" applyFont="1" applyFill="1" applyBorder="1" applyAlignment="1">
      <alignment horizontal="right" vertical="center"/>
    </xf>
    <xf numFmtId="164" fontId="5" fillId="2" borderId="5" xfId="1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165" fontId="4" fillId="2" borderId="7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164" fontId="4" fillId="2" borderId="7" xfId="1" applyNumberFormat="1" applyFont="1" applyFill="1" applyBorder="1" applyAlignment="1">
      <alignment horizontal="center" vertical="center"/>
    </xf>
    <xf numFmtId="164" fontId="4" fillId="2" borderId="5" xfId="1" applyNumberFormat="1" applyFont="1" applyFill="1" applyBorder="1" applyAlignment="1">
      <alignment horizontal="right" vertical="center"/>
    </xf>
    <xf numFmtId="164" fontId="4" fillId="2" borderId="7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165" fontId="7" fillId="2" borderId="11" xfId="1" applyNumberFormat="1" applyFont="1" applyFill="1" applyBorder="1" applyAlignment="1">
      <alignment horizontal="center" vertical="center"/>
    </xf>
    <xf numFmtId="165" fontId="7" fillId="2" borderId="9" xfId="1" applyNumberFormat="1" applyFont="1" applyFill="1" applyBorder="1" applyAlignment="1">
      <alignment horizontal="center" vertical="center"/>
    </xf>
    <xf numFmtId="164" fontId="7" fillId="2" borderId="10" xfId="1" applyNumberFormat="1" applyFont="1" applyFill="1" applyBorder="1" applyAlignment="1">
      <alignment horizontal="right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9" xfId="1" applyNumberFormat="1" applyFont="1" applyFill="1" applyBorder="1" applyAlignment="1">
      <alignment horizontal="right" vertical="center"/>
    </xf>
    <xf numFmtId="164" fontId="7" fillId="2" borderId="11" xfId="1" applyNumberFormat="1" applyFont="1" applyFill="1" applyBorder="1" applyAlignment="1">
      <alignment horizontal="right" vertical="center"/>
    </xf>
    <xf numFmtId="164" fontId="7" fillId="0" borderId="12" xfId="1" applyNumberFormat="1" applyFont="1" applyFill="1" applyBorder="1" applyAlignment="1">
      <alignment horizontal="right" vertical="center"/>
    </xf>
    <xf numFmtId="49" fontId="7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165" fontId="7" fillId="2" borderId="0" xfId="1" applyNumberFormat="1" applyFont="1" applyFill="1" applyBorder="1" applyAlignment="1">
      <alignment horizontal="center" vertical="center"/>
    </xf>
    <xf numFmtId="164" fontId="7" fillId="2" borderId="0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right" vertical="center"/>
    </xf>
    <xf numFmtId="164" fontId="7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right" vertical="center" wrapText="1"/>
    </xf>
    <xf numFmtId="164" fontId="5" fillId="2" borderId="0" xfId="1" applyNumberFormat="1" applyFont="1" applyFill="1"/>
    <xf numFmtId="164" fontId="4" fillId="0" borderId="13" xfId="1" applyNumberFormat="1" applyFont="1" applyFill="1" applyBorder="1" applyAlignment="1">
      <alignment horizontal="right" vertical="center"/>
    </xf>
    <xf numFmtId="49" fontId="1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3" fontId="17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164" fontId="17" fillId="2" borderId="0" xfId="1" applyNumberFormat="1" applyFont="1" applyFill="1" applyBorder="1" applyAlignment="1">
      <alignment horizontal="right" vertical="center"/>
    </xf>
    <xf numFmtId="164" fontId="17" fillId="0" borderId="0" xfId="1" applyNumberFormat="1" applyFont="1" applyFill="1" applyBorder="1" applyAlignment="1">
      <alignment horizontal="right" vertical="center"/>
    </xf>
    <xf numFmtId="49" fontId="5" fillId="2" borderId="0" xfId="0" applyNumberFormat="1" applyFont="1" applyFill="1" applyBorder="1" applyAlignment="1">
      <alignment vertical="center" wrapText="1"/>
    </xf>
    <xf numFmtId="49" fontId="5" fillId="2" borderId="0" xfId="0" applyNumberFormat="1" applyFont="1" applyFill="1" applyBorder="1" applyAlignment="1">
      <alignment horizontal="left" vertical="center"/>
    </xf>
    <xf numFmtId="3" fontId="18" fillId="2" borderId="0" xfId="0" applyNumberFormat="1" applyFont="1" applyFill="1" applyBorder="1" applyAlignment="1">
      <alignment horizontal="right" vertical="center"/>
    </xf>
    <xf numFmtId="0" fontId="18" fillId="2" borderId="0" xfId="0" applyFont="1" applyFill="1" applyBorder="1" applyAlignment="1">
      <alignment horizontal="center" vertical="center"/>
    </xf>
    <xf numFmtId="164" fontId="19" fillId="0" borderId="0" xfId="1" applyNumberFormat="1" applyFont="1" applyFill="1" applyBorder="1" applyAlignment="1">
      <alignment horizontal="right" vertical="center"/>
    </xf>
    <xf numFmtId="164" fontId="19" fillId="2" borderId="0" xfId="1" applyNumberFormat="1" applyFont="1" applyFill="1" applyBorder="1" applyAlignment="1">
      <alignment horizontal="right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164" fontId="18" fillId="2" borderId="0" xfId="1" applyNumberFormat="1" applyFont="1" applyFill="1" applyBorder="1" applyAlignment="1">
      <alignment horizontal="right" vertical="center"/>
    </xf>
    <xf numFmtId="164" fontId="18" fillId="0" borderId="0" xfId="1" applyNumberFormat="1" applyFont="1" applyFill="1" applyBorder="1" applyAlignment="1">
      <alignment horizontal="right" vertical="center"/>
    </xf>
    <xf numFmtId="49" fontId="16" fillId="2" borderId="0" xfId="0" applyNumberFormat="1" applyFont="1" applyFill="1" applyBorder="1" applyAlignment="1">
      <alignment horizontal="left" vertical="center" wrapText="1"/>
    </xf>
    <xf numFmtId="164" fontId="18" fillId="2" borderId="0" xfId="1" applyNumberFormat="1" applyFont="1" applyFill="1" applyBorder="1" applyAlignment="1">
      <alignment horizontal="right" vertical="center" wrapText="1"/>
    </xf>
    <xf numFmtId="164" fontId="19" fillId="2" borderId="0" xfId="1" applyNumberFormat="1" applyFont="1" applyFill="1" applyBorder="1" applyAlignment="1">
      <alignment horizontal="right" vertical="center" wrapText="1"/>
    </xf>
    <xf numFmtId="164" fontId="18" fillId="0" borderId="0" xfId="1" applyNumberFormat="1" applyFont="1" applyFill="1" applyBorder="1" applyAlignment="1">
      <alignment horizontal="right" vertical="center" wrapText="1"/>
    </xf>
    <xf numFmtId="0" fontId="7" fillId="2" borderId="0" xfId="2" applyFont="1" applyFill="1" applyBorder="1" applyAlignment="1">
      <alignment horizontal="center" vertical="center"/>
    </xf>
    <xf numFmtId="3" fontId="20" fillId="2" borderId="0" xfId="2" applyNumberFormat="1" applyFont="1" applyFill="1" applyBorder="1" applyAlignment="1">
      <alignment horizontal="right" vertical="center"/>
    </xf>
    <xf numFmtId="0" fontId="20" fillId="2" borderId="0" xfId="2" applyFont="1" applyFill="1" applyBorder="1" applyAlignment="1">
      <alignment horizontal="center" vertical="center"/>
    </xf>
    <xf numFmtId="164" fontId="21" fillId="2" borderId="0" xfId="1" applyNumberFormat="1" applyFont="1" applyFill="1" applyBorder="1" applyAlignment="1">
      <alignment horizontal="right" vertical="center"/>
    </xf>
    <xf numFmtId="164" fontId="21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0" fontId="10" fillId="0" borderId="0" xfId="2" applyFont="1" applyFill="1" applyBorder="1" applyAlignment="1">
      <alignment horizontal="center" vertical="center"/>
    </xf>
    <xf numFmtId="3" fontId="22" fillId="0" borderId="0" xfId="2" applyNumberFormat="1" applyFont="1" applyFill="1" applyBorder="1" applyAlignment="1">
      <alignment horizontal="right" vertical="center"/>
    </xf>
    <xf numFmtId="0" fontId="22" fillId="0" borderId="0" xfId="2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3" fontId="18" fillId="0" borderId="0" xfId="0" applyNumberFormat="1" applyFont="1" applyFill="1" applyBorder="1" applyAlignment="1">
      <alignment horizontal="right" vertical="center"/>
    </xf>
    <xf numFmtId="164" fontId="17" fillId="0" borderId="0" xfId="1" applyNumberFormat="1" applyFont="1" applyFill="1" applyAlignment="1">
      <alignment horizontal="right" vertical="center"/>
    </xf>
    <xf numFmtId="49" fontId="4" fillId="0" borderId="0" xfId="2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164" fontId="8" fillId="2" borderId="0" xfId="1" applyNumberFormat="1" applyFont="1" applyFill="1" applyAlignment="1">
      <alignment horizontal="right" vertical="center"/>
    </xf>
    <xf numFmtId="164" fontId="8" fillId="0" borderId="0" xfId="1" applyNumberFormat="1" applyFont="1" applyFill="1" applyAlignment="1">
      <alignment horizontal="right" vertical="center"/>
    </xf>
    <xf numFmtId="164" fontId="5" fillId="2" borderId="0" xfId="1" applyNumberFormat="1" applyFont="1" applyFill="1" applyBorder="1" applyAlignment="1">
      <alignment horizontal="right" vertical="center" wrapText="1"/>
    </xf>
    <xf numFmtId="164" fontId="5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164" fontId="5" fillId="0" borderId="0" xfId="1" applyNumberFormat="1" applyFont="1" applyFill="1" applyBorder="1" applyAlignment="1">
      <alignment horizontal="right" vertical="center"/>
    </xf>
    <xf numFmtId="49" fontId="4" fillId="2" borderId="13" xfId="1" applyNumberFormat="1" applyFont="1" applyFill="1" applyBorder="1" applyAlignment="1">
      <alignment horizontal="center" vertical="center"/>
    </xf>
    <xf numFmtId="0" fontId="4" fillId="2" borderId="13" xfId="2" applyFont="1" applyFill="1" applyBorder="1" applyAlignment="1">
      <alignment horizontal="center" vertical="center"/>
    </xf>
    <xf numFmtId="49" fontId="5" fillId="2" borderId="0" xfId="0" quotePrefix="1" applyNumberFormat="1" applyFont="1" applyFill="1" applyAlignment="1">
      <alignment horizontal="left" vertical="center"/>
    </xf>
    <xf numFmtId="164" fontId="7" fillId="0" borderId="0" xfId="1" applyNumberFormat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164" fontId="5" fillId="0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right" vertical="center"/>
    </xf>
    <xf numFmtId="164" fontId="5" fillId="2" borderId="0" xfId="1" applyNumberFormat="1" applyFont="1" applyFill="1" applyAlignment="1">
      <alignment horizontal="left" vertical="center"/>
    </xf>
    <xf numFmtId="164" fontId="5" fillId="2" borderId="0" xfId="1" applyNumberFormat="1" applyFont="1" applyFill="1" applyAlignment="1">
      <alignment horizontal="center" vertical="center"/>
    </xf>
    <xf numFmtId="0" fontId="5" fillId="2" borderId="0" xfId="2" applyFont="1" applyFill="1" applyBorder="1" applyAlignment="1">
      <alignment horizontal="right" vertical="center"/>
    </xf>
    <xf numFmtId="164" fontId="4" fillId="2" borderId="0" xfId="1" applyNumberFormat="1" applyFont="1" applyFill="1" applyBorder="1" applyAlignment="1">
      <alignment horizontal="left" vertical="center"/>
    </xf>
    <xf numFmtId="164" fontId="4" fillId="2" borderId="0" xfId="1" applyNumberFormat="1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 applyAlignment="1">
      <alignment horizontal="left" vertical="center"/>
    </xf>
    <xf numFmtId="0" fontId="5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49" fontId="4" fillId="2" borderId="0" xfId="1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43" fontId="10" fillId="0" borderId="0" xfId="1" applyFont="1" applyFill="1" applyBorder="1" applyAlignment="1">
      <alignment horizontal="left" vertical="center"/>
    </xf>
    <xf numFmtId="164" fontId="10" fillId="0" borderId="0" xfId="1" applyNumberFormat="1" applyFont="1" applyFill="1" applyBorder="1" applyAlignment="1">
      <alignment horizontal="left" vertical="center"/>
    </xf>
    <xf numFmtId="49" fontId="7" fillId="2" borderId="0" xfId="1" applyNumberFormat="1" applyFont="1" applyFill="1" applyBorder="1" applyAlignment="1">
      <alignment horizontal="left" vertical="center"/>
    </xf>
    <xf numFmtId="49" fontId="5" fillId="2" borderId="0" xfId="1" applyNumberFormat="1" applyFont="1" applyFill="1" applyBorder="1" applyAlignment="1">
      <alignment horizontal="left" vertical="center"/>
    </xf>
    <xf numFmtId="49" fontId="4" fillId="2" borderId="0" xfId="1" applyNumberFormat="1" applyFont="1" applyFill="1" applyBorder="1" applyAlignment="1">
      <alignment horizontal="left" vertical="center" wrapText="1"/>
    </xf>
    <xf numFmtId="43" fontId="13" fillId="2" borderId="0" xfId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164" fontId="13" fillId="2" borderId="0" xfId="1" applyNumberFormat="1" applyFont="1" applyFill="1" applyBorder="1" applyAlignment="1">
      <alignment horizontal="right" vertical="center"/>
    </xf>
    <xf numFmtId="43" fontId="12" fillId="2" borderId="0" xfId="1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/>
    </xf>
    <xf numFmtId="164" fontId="12" fillId="2" borderId="0" xfId="1" applyNumberFormat="1" applyFont="1" applyFill="1" applyBorder="1" applyAlignment="1">
      <alignment horizontal="right" vertical="center"/>
    </xf>
    <xf numFmtId="43" fontId="23" fillId="2" borderId="0" xfId="1" applyFont="1" applyFill="1" applyBorder="1" applyAlignment="1"/>
    <xf numFmtId="0" fontId="18" fillId="2" borderId="0" xfId="0" applyFont="1" applyFill="1" applyBorder="1" applyAlignment="1"/>
    <xf numFmtId="2" fontId="19" fillId="2" borderId="22" xfId="4" applyNumberFormat="1" applyFont="1" applyFill="1" applyBorder="1" applyAlignment="1">
      <alignment horizontal="center" vertical="center" wrapText="1"/>
    </xf>
    <xf numFmtId="2" fontId="19" fillId="2" borderId="26" xfId="4" applyNumberFormat="1" applyFont="1" applyFill="1" applyBorder="1" applyAlignment="1">
      <alignment horizontal="left"/>
    </xf>
    <xf numFmtId="2" fontId="19" fillId="2" borderId="28" xfId="4" applyNumberFormat="1" applyFont="1" applyFill="1" applyBorder="1" applyAlignment="1">
      <alignment horizontal="left"/>
    </xf>
    <xf numFmtId="2" fontId="18" fillId="2" borderId="30" xfId="4" applyNumberFormat="1" applyFont="1" applyFill="1" applyBorder="1" applyAlignment="1">
      <alignment horizontal="left"/>
    </xf>
    <xf numFmtId="2" fontId="19" fillId="2" borderId="30" xfId="1" applyNumberFormat="1" applyFont="1" applyFill="1" applyBorder="1" applyAlignment="1">
      <alignment vertical="top"/>
    </xf>
    <xf numFmtId="2" fontId="18" fillId="2" borderId="30" xfId="1" applyNumberFormat="1" applyFont="1" applyFill="1" applyBorder="1" applyAlignment="1">
      <alignment vertical="top"/>
    </xf>
    <xf numFmtId="2" fontId="19" fillId="2" borderId="31" xfId="1" applyNumberFormat="1" applyFont="1" applyFill="1" applyBorder="1" applyAlignment="1">
      <alignment vertical="top"/>
    </xf>
    <xf numFmtId="43" fontId="11" fillId="2" borderId="0" xfId="1" applyFont="1" applyFill="1" applyBorder="1" applyAlignment="1">
      <alignment horizontal="left" vertical="center"/>
    </xf>
    <xf numFmtId="49" fontId="13" fillId="2" borderId="0" xfId="0" applyNumberFormat="1" applyFont="1" applyFill="1" applyBorder="1" applyAlignment="1">
      <alignment horizontal="left" vertical="center"/>
    </xf>
    <xf numFmtId="49" fontId="12" fillId="2" borderId="1" xfId="1" applyNumberFormat="1" applyFont="1" applyFill="1" applyBorder="1" applyAlignment="1">
      <alignment horizontal="left" vertical="center"/>
    </xf>
    <xf numFmtId="164" fontId="19" fillId="2" borderId="1" xfId="1" applyNumberFormat="1" applyFont="1" applyFill="1" applyBorder="1" applyAlignment="1">
      <alignment horizontal="right" wrapText="1"/>
    </xf>
    <xf numFmtId="164" fontId="18" fillId="2" borderId="0" xfId="1" applyNumberFormat="1" applyFont="1" applyFill="1" applyBorder="1" applyAlignment="1">
      <alignment horizontal="center" wrapText="1"/>
    </xf>
    <xf numFmtId="49" fontId="13" fillId="2" borderId="0" xfId="1" applyNumberFormat="1" applyFont="1" applyFill="1" applyBorder="1" applyAlignment="1">
      <alignment horizontal="left" vertical="center"/>
    </xf>
    <xf numFmtId="164" fontId="18" fillId="2" borderId="0" xfId="1" applyNumberFormat="1" applyFont="1" applyFill="1" applyBorder="1" applyAlignment="1">
      <alignment horizontal="right" vertical="top" wrapText="1"/>
    </xf>
    <xf numFmtId="49" fontId="12" fillId="2" borderId="13" xfId="1" applyNumberFormat="1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164" fontId="12" fillId="2" borderId="13" xfId="1" applyNumberFormat="1" applyFont="1" applyFill="1" applyBorder="1" applyAlignment="1">
      <alignment horizontal="right" vertical="center"/>
    </xf>
    <xf numFmtId="49" fontId="12" fillId="2" borderId="0" xfId="0" applyNumberFormat="1" applyFont="1" applyFill="1" applyBorder="1" applyAlignment="1">
      <alignment horizontal="left"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left" vertical="center"/>
    </xf>
    <xf numFmtId="164" fontId="14" fillId="2" borderId="0" xfId="1" applyNumberFormat="1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center" vertical="center"/>
    </xf>
    <xf numFmtId="49" fontId="24" fillId="2" borderId="0" xfId="0" applyNumberFormat="1" applyFont="1" applyFill="1" applyBorder="1" applyAlignment="1">
      <alignment horizontal="left" vertical="center"/>
    </xf>
    <xf numFmtId="164" fontId="24" fillId="2" borderId="0" xfId="1" applyNumberFormat="1" applyFont="1" applyFill="1" applyBorder="1" applyAlignment="1">
      <alignment horizontal="right" vertical="center"/>
    </xf>
    <xf numFmtId="164" fontId="13" fillId="0" borderId="0" xfId="1" applyNumberFormat="1" applyFont="1" applyFill="1" applyBorder="1" applyAlignment="1">
      <alignment horizontal="right" vertical="center"/>
    </xf>
    <xf numFmtId="164" fontId="24" fillId="0" borderId="0" xfId="1" applyNumberFormat="1" applyFont="1" applyFill="1" applyBorder="1" applyAlignment="1">
      <alignment horizontal="right" vertical="center"/>
    </xf>
    <xf numFmtId="0" fontId="25" fillId="2" borderId="0" xfId="0" applyFont="1" applyFill="1" applyBorder="1" applyAlignment="1">
      <alignment horizontal="center" vertical="center"/>
    </xf>
    <xf numFmtId="49" fontId="25" fillId="2" borderId="0" xfId="0" applyNumberFormat="1" applyFont="1" applyFill="1" applyBorder="1" applyAlignment="1">
      <alignment horizontal="left" vertical="center"/>
    </xf>
    <xf numFmtId="164" fontId="25" fillId="2" borderId="0" xfId="1" applyNumberFormat="1" applyFont="1" applyFill="1" applyBorder="1" applyAlignment="1">
      <alignment horizontal="right" vertical="center"/>
    </xf>
    <xf numFmtId="49" fontId="12" fillId="2" borderId="0" xfId="1" applyNumberFormat="1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righ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/>
    </xf>
    <xf numFmtId="0" fontId="13" fillId="2" borderId="0" xfId="2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center" vertical="center"/>
    </xf>
    <xf numFmtId="0" fontId="12" fillId="0" borderId="0" xfId="0" quotePrefix="1" applyFont="1" applyFill="1" applyBorder="1" applyAlignment="1">
      <alignment horizontal="left" vertical="center"/>
    </xf>
    <xf numFmtId="49" fontId="13" fillId="0" borderId="0" xfId="0" applyNumberFormat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2" fillId="2" borderId="0" xfId="2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left" vertical="center"/>
    </xf>
    <xf numFmtId="0" fontId="28" fillId="2" borderId="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right" vertical="center"/>
    </xf>
    <xf numFmtId="49" fontId="13" fillId="2" borderId="0" xfId="2" applyNumberFormat="1" applyFont="1" applyFill="1" applyBorder="1" applyAlignment="1">
      <alignment horizontal="left" vertical="center"/>
    </xf>
    <xf numFmtId="0" fontId="12" fillId="2" borderId="13" xfId="2" applyFont="1" applyFill="1" applyBorder="1" applyAlignment="1">
      <alignment horizontal="center" vertical="center"/>
    </xf>
    <xf numFmtId="164" fontId="12" fillId="2" borderId="34" xfId="1" applyNumberFormat="1" applyFont="1" applyFill="1" applyBorder="1" applyAlignment="1">
      <alignment horizontal="right" vertical="center" wrapText="1"/>
    </xf>
    <xf numFmtId="164" fontId="12" fillId="2" borderId="0" xfId="1" applyNumberFormat="1" applyFont="1" applyFill="1" applyBorder="1" applyAlignment="1">
      <alignment horizontal="right" vertical="center" wrapText="1"/>
    </xf>
    <xf numFmtId="0" fontId="12" fillId="2" borderId="0" xfId="2" applyFont="1" applyFill="1" applyBorder="1" applyAlignment="1">
      <alignment horizontal="right" vertical="center"/>
    </xf>
    <xf numFmtId="164" fontId="13" fillId="2" borderId="0" xfId="1" applyNumberFormat="1" applyFont="1" applyFill="1" applyBorder="1" applyAlignment="1">
      <alignment horizontal="left" vertical="center" wrapText="1"/>
    </xf>
    <xf numFmtId="164" fontId="13" fillId="2" borderId="0" xfId="1" applyNumberFormat="1" applyFont="1" applyFill="1" applyBorder="1" applyAlignment="1">
      <alignment horizontal="center" vertical="center" wrapText="1"/>
    </xf>
    <xf numFmtId="164" fontId="13" fillId="2" borderId="0" xfId="1" applyNumberFormat="1" applyFont="1" applyFill="1" applyBorder="1" applyAlignment="1">
      <alignment horizontal="right" vertical="center" wrapText="1"/>
    </xf>
    <xf numFmtId="0" fontId="13" fillId="2" borderId="0" xfId="2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justify" wrapText="1"/>
    </xf>
    <xf numFmtId="0" fontId="19" fillId="4" borderId="0" xfId="0" applyNumberFormat="1" applyFont="1" applyFill="1" applyBorder="1" applyAlignment="1">
      <alignment vertical="center"/>
    </xf>
    <xf numFmtId="0" fontId="19" fillId="4" borderId="16" xfId="0" applyNumberFormat="1" applyFont="1" applyFill="1" applyBorder="1" applyAlignment="1">
      <alignment horizontal="right" vertical="center"/>
    </xf>
    <xf numFmtId="0" fontId="19" fillId="4" borderId="0" xfId="5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left"/>
    </xf>
    <xf numFmtId="0" fontId="18" fillId="2" borderId="0" xfId="0" applyFont="1" applyFill="1"/>
    <xf numFmtId="164" fontId="18" fillId="2" borderId="0" xfId="5" applyNumberFormat="1" applyFont="1" applyFill="1"/>
    <xf numFmtId="0" fontId="12" fillId="4" borderId="0" xfId="0" applyFont="1" applyFill="1" applyAlignment="1">
      <alignment horizontal="center"/>
    </xf>
    <xf numFmtId="0" fontId="12" fillId="4" borderId="0" xfId="0" applyFont="1" applyFill="1"/>
    <xf numFmtId="164" fontId="12" fillId="4" borderId="0" xfId="5" applyNumberFormat="1" applyFont="1" applyFill="1"/>
    <xf numFmtId="0" fontId="13" fillId="4" borderId="0" xfId="0" applyFont="1" applyFill="1" applyBorder="1" applyAlignment="1">
      <alignment horizontal="justify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/>
    <xf numFmtId="9" fontId="14" fillId="4" borderId="0" xfId="3" applyFont="1" applyFill="1" applyAlignment="1">
      <alignment horizontal="right"/>
    </xf>
    <xf numFmtId="9" fontId="13" fillId="4" borderId="0" xfId="3" applyFont="1" applyFill="1" applyBorder="1" applyAlignment="1">
      <alignment horizontal="right" wrapText="1"/>
    </xf>
    <xf numFmtId="0" fontId="13" fillId="2" borderId="0" xfId="0" quotePrefix="1" applyFont="1" applyFill="1" applyAlignment="1">
      <alignment horizontal="center"/>
    </xf>
    <xf numFmtId="10" fontId="13" fillId="2" borderId="0" xfId="3" applyNumberFormat="1" applyFont="1" applyFill="1" applyBorder="1" applyAlignment="1">
      <alignment horizontal="right" wrapText="1"/>
    </xf>
    <xf numFmtId="10" fontId="13" fillId="2" borderId="0" xfId="3" applyNumberFormat="1" applyFont="1" applyFill="1" applyAlignment="1">
      <alignment horizontal="right"/>
    </xf>
    <xf numFmtId="10" fontId="14" fillId="4" borderId="0" xfId="5" applyNumberFormat="1" applyFont="1" applyFill="1"/>
    <xf numFmtId="10" fontId="13" fillId="4" borderId="0" xfId="0" applyNumberFormat="1" applyFont="1" applyFill="1" applyBorder="1" applyAlignment="1">
      <alignment horizontal="justify" wrapText="1"/>
    </xf>
    <xf numFmtId="0" fontId="13" fillId="2" borderId="0" xfId="0" applyFont="1" applyFill="1" applyAlignment="1">
      <alignment horizontal="center"/>
    </xf>
    <xf numFmtId="43" fontId="13" fillId="0" borderId="0" xfId="1" applyFont="1" applyFill="1" applyBorder="1" applyAlignment="1">
      <alignment horizontal="center" wrapText="1"/>
    </xf>
    <xf numFmtId="43" fontId="13" fillId="2" borderId="0" xfId="1" applyFont="1" applyFill="1" applyBorder="1" applyAlignment="1">
      <alignment horizontal="center" wrapText="1"/>
    </xf>
    <xf numFmtId="43" fontId="13" fillId="2" borderId="0" xfId="1" applyFont="1" applyFill="1" applyAlignment="1">
      <alignment horizontal="center"/>
    </xf>
    <xf numFmtId="164" fontId="14" fillId="4" borderId="0" xfId="5" applyNumberFormat="1" applyFont="1" applyFill="1"/>
    <xf numFmtId="9" fontId="13" fillId="2" borderId="0" xfId="3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centerContinuous" vertical="center"/>
    </xf>
    <xf numFmtId="164" fontId="24" fillId="2" borderId="0" xfId="1" applyNumberFormat="1" applyFont="1" applyFill="1" applyBorder="1" applyAlignment="1">
      <alignment horizontal="centerContinuous" vertical="center"/>
    </xf>
    <xf numFmtId="41" fontId="12" fillId="2" borderId="0" xfId="0" applyNumberFormat="1" applyFont="1" applyFill="1" applyBorder="1" applyAlignment="1">
      <alignment horizontal="center" vertical="center"/>
    </xf>
    <xf numFmtId="164" fontId="12" fillId="2" borderId="0" xfId="1" applyNumberFormat="1" applyFont="1" applyFill="1" applyBorder="1" applyAlignment="1">
      <alignment horizontal="center" vertical="center"/>
    </xf>
    <xf numFmtId="3" fontId="12" fillId="2" borderId="0" xfId="0" applyNumberFormat="1" applyFont="1" applyFill="1" applyAlignment="1">
      <alignment horizontal="center" vertical="center"/>
    </xf>
    <xf numFmtId="3" fontId="12" fillId="2" borderId="0" xfId="1" applyNumberFormat="1" applyFont="1" applyFill="1" applyAlignment="1">
      <alignment horizontal="right" vertical="center"/>
    </xf>
    <xf numFmtId="3" fontId="13" fillId="2" borderId="0" xfId="0" applyNumberFormat="1" applyFont="1" applyFill="1" applyAlignment="1">
      <alignment horizontal="center" vertical="center"/>
    </xf>
    <xf numFmtId="3" fontId="13" fillId="2" borderId="0" xfId="1" applyNumberFormat="1" applyFont="1" applyFill="1" applyAlignment="1">
      <alignment horizontal="right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13" fillId="2" borderId="1" xfId="1" applyNumberFormat="1" applyFont="1" applyFill="1" applyBorder="1" applyAlignment="1">
      <alignment horizontal="right" vertical="center"/>
    </xf>
    <xf numFmtId="3" fontId="13" fillId="2" borderId="0" xfId="1" applyNumberFormat="1" applyFont="1" applyFill="1"/>
    <xf numFmtId="3" fontId="14" fillId="2" borderId="0" xfId="1" applyNumberFormat="1" applyFont="1" applyFill="1" applyBorder="1"/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/>
    <xf numFmtId="3" fontId="12" fillId="2" borderId="4" xfId="1" applyNumberFormat="1" applyFont="1" applyFill="1" applyBorder="1" applyAlignment="1"/>
    <xf numFmtId="3" fontId="12" fillId="2" borderId="8" xfId="1" applyNumberFormat="1" applyFont="1" applyFill="1" applyBorder="1"/>
    <xf numFmtId="3" fontId="13" fillId="2" borderId="8" xfId="1" applyNumberFormat="1" applyFont="1" applyFill="1" applyBorder="1"/>
    <xf numFmtId="3" fontId="12" fillId="2" borderId="6" xfId="1" applyNumberFormat="1" applyFont="1" applyFill="1" applyBorder="1" applyAlignment="1"/>
    <xf numFmtId="3" fontId="12" fillId="2" borderId="7" xfId="1" applyNumberFormat="1" applyFont="1" applyFill="1" applyBorder="1" applyAlignment="1"/>
    <xf numFmtId="3" fontId="13" fillId="2" borderId="12" xfId="1" applyNumberFormat="1" applyFont="1" applyFill="1" applyBorder="1"/>
    <xf numFmtId="3" fontId="12" fillId="2" borderId="12" xfId="1" applyNumberFormat="1" applyFont="1" applyFill="1" applyBorder="1"/>
    <xf numFmtId="3" fontId="0" fillId="0" borderId="0" xfId="0" applyNumberFormat="1"/>
    <xf numFmtId="3" fontId="13" fillId="2" borderId="0" xfId="0" applyNumberFormat="1" applyFont="1" applyFill="1" applyBorder="1" applyAlignment="1">
      <alignment horizontal="center" vertical="center"/>
    </xf>
    <xf numFmtId="3" fontId="13" fillId="2" borderId="0" xfId="1" applyNumberFormat="1" applyFont="1" applyFill="1" applyBorder="1" applyAlignment="1">
      <alignment horizontal="right" vertical="center"/>
    </xf>
    <xf numFmtId="3" fontId="12" fillId="2" borderId="0" xfId="0" applyNumberFormat="1" applyFont="1" applyFill="1" applyBorder="1" applyAlignment="1">
      <alignment horizontal="center" vertical="center"/>
    </xf>
    <xf numFmtId="3" fontId="12" fillId="2" borderId="0" xfId="1" applyNumberFormat="1" applyFont="1" applyFill="1" applyBorder="1" applyAlignment="1">
      <alignment horizontal="right" vertical="center"/>
    </xf>
    <xf numFmtId="3" fontId="11" fillId="2" borderId="0" xfId="0" applyNumberFormat="1" applyFont="1" applyFill="1" applyBorder="1" applyAlignment="1"/>
    <xf numFmtId="3" fontId="18" fillId="2" borderId="0" xfId="1" applyNumberFormat="1" applyFont="1" applyFill="1" applyBorder="1" applyAlignment="1"/>
    <xf numFmtId="3" fontId="18" fillId="2" borderId="0" xfId="1" applyNumberFormat="1" applyFont="1" applyFill="1" applyBorder="1" applyAlignment="1">
      <alignment horizontal="right"/>
    </xf>
    <xf numFmtId="3" fontId="24" fillId="2" borderId="0" xfId="1" applyNumberFormat="1" applyFont="1" applyFill="1" applyBorder="1" applyAlignment="1">
      <alignment horizontal="right"/>
    </xf>
    <xf numFmtId="3" fontId="19" fillId="2" borderId="23" xfId="4" applyNumberFormat="1" applyFont="1" applyFill="1" applyBorder="1" applyAlignment="1">
      <alignment horizontal="center" vertical="center" wrapText="1"/>
    </xf>
    <xf numFmtId="3" fontId="19" fillId="2" borderId="23" xfId="1" applyNumberFormat="1" applyFont="1" applyFill="1" applyBorder="1" applyAlignment="1">
      <alignment horizontal="center" vertical="center" wrapText="1"/>
    </xf>
    <xf numFmtId="3" fontId="19" fillId="2" borderId="24" xfId="1" applyNumberFormat="1" applyFont="1" applyFill="1" applyBorder="1" applyAlignment="1">
      <alignment horizontal="center" vertical="center" wrapText="1"/>
    </xf>
    <xf numFmtId="3" fontId="19" fillId="2" borderId="25" xfId="1" applyNumberFormat="1" applyFont="1" applyFill="1" applyBorder="1" applyAlignment="1">
      <alignment horizontal="center" vertical="center" wrapText="1"/>
    </xf>
    <xf numFmtId="3" fontId="19" fillId="2" borderId="21" xfId="4" applyNumberFormat="1" applyFont="1" applyFill="1" applyBorder="1" applyAlignment="1">
      <alignment horizontal="center"/>
    </xf>
    <xf numFmtId="3" fontId="19" fillId="2" borderId="21" xfId="1" applyNumberFormat="1" applyFont="1" applyFill="1" applyBorder="1" applyAlignment="1">
      <alignment horizontal="center"/>
    </xf>
    <xf numFmtId="3" fontId="19" fillId="2" borderId="18" xfId="1" applyNumberFormat="1" applyFont="1" applyFill="1" applyBorder="1" applyAlignment="1">
      <alignment horizontal="center"/>
    </xf>
    <xf numFmtId="3" fontId="19" fillId="2" borderId="27" xfId="1" applyNumberFormat="1" applyFont="1" applyFill="1" applyBorder="1" applyAlignment="1">
      <alignment horizontal="center"/>
    </xf>
    <xf numFmtId="3" fontId="19" fillId="2" borderId="8" xfId="1" applyNumberFormat="1" applyFont="1" applyFill="1" applyBorder="1" applyAlignment="1">
      <alignment horizontal="center"/>
    </xf>
    <xf numFmtId="3" fontId="19" fillId="2" borderId="29" xfId="1" applyNumberFormat="1" applyFont="1" applyFill="1" applyBorder="1" applyAlignment="1">
      <alignment horizontal="center"/>
    </xf>
    <xf numFmtId="3" fontId="18" fillId="2" borderId="8" xfId="1" applyNumberFormat="1" applyFont="1" applyFill="1" applyBorder="1" applyAlignment="1">
      <alignment horizontal="center"/>
    </xf>
    <xf numFmtId="3" fontId="18" fillId="2" borderId="5" xfId="1" applyNumberFormat="1" applyFont="1" applyFill="1" applyBorder="1" applyAlignment="1">
      <alignment horizontal="center"/>
    </xf>
    <xf numFmtId="3" fontId="18" fillId="2" borderId="29" xfId="1" applyNumberFormat="1" applyFont="1" applyFill="1" applyBorder="1" applyAlignment="1">
      <alignment horizontal="center"/>
    </xf>
    <xf numFmtId="3" fontId="18" fillId="2" borderId="8" xfId="4" applyNumberFormat="1" applyFont="1" applyFill="1" applyBorder="1" applyAlignment="1">
      <alignment horizontal="center"/>
    </xf>
    <xf numFmtId="3" fontId="19" fillId="2" borderId="8" xfId="1" applyNumberFormat="1" applyFont="1" applyFill="1" applyBorder="1" applyAlignment="1">
      <alignment vertical="top"/>
    </xf>
    <xf numFmtId="3" fontId="19" fillId="2" borderId="29" xfId="1" applyNumberFormat="1" applyFont="1" applyFill="1" applyBorder="1" applyAlignment="1">
      <alignment vertical="top"/>
    </xf>
    <xf numFmtId="3" fontId="18" fillId="0" borderId="8" xfId="1" applyNumberFormat="1" applyFont="1" applyFill="1" applyBorder="1" applyAlignment="1">
      <alignment horizontal="center"/>
    </xf>
    <xf numFmtId="3" fontId="18" fillId="2" borderId="8" xfId="1" applyNumberFormat="1" applyFont="1" applyFill="1" applyBorder="1" applyAlignment="1">
      <alignment vertical="top"/>
    </xf>
    <xf numFmtId="3" fontId="18" fillId="2" borderId="5" xfId="1" applyNumberFormat="1" applyFont="1" applyFill="1" applyBorder="1" applyAlignment="1">
      <alignment vertical="top"/>
    </xf>
    <xf numFmtId="3" fontId="19" fillId="2" borderId="32" xfId="1" applyNumberFormat="1" applyFont="1" applyFill="1" applyBorder="1" applyAlignment="1">
      <alignment vertical="top"/>
    </xf>
    <xf numFmtId="3" fontId="19" fillId="2" borderId="33" xfId="1" applyNumberFormat="1" applyFont="1" applyFill="1" applyBorder="1" applyAlignment="1">
      <alignment vertical="top"/>
    </xf>
    <xf numFmtId="0" fontId="5" fillId="0" borderId="0" xfId="0" applyNumberFormat="1" applyFont="1" applyFill="1" applyAlignment="1">
      <alignment horizontal="justify" vertical="top" wrapText="1"/>
    </xf>
    <xf numFmtId="164" fontId="0" fillId="0" borderId="0" xfId="0" applyNumberFormat="1"/>
    <xf numFmtId="0" fontId="5" fillId="2" borderId="0" xfId="0" applyFont="1" applyFill="1" applyAlignment="1">
      <alignment horizontal="center" vertical="center"/>
    </xf>
    <xf numFmtId="49" fontId="10" fillId="2" borderId="0" xfId="2" applyNumberFormat="1" applyFont="1" applyFill="1" applyAlignment="1">
      <alignment horizontal="left" vertical="center"/>
    </xf>
    <xf numFmtId="0" fontId="10" fillId="2" borderId="0" xfId="2" applyFont="1" applyFill="1" applyAlignment="1">
      <alignment horizontal="center" vertical="center" wrapText="1"/>
    </xf>
    <xf numFmtId="164" fontId="10" fillId="2" borderId="0" xfId="1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164" fontId="10" fillId="2" borderId="0" xfId="1" applyNumberFormat="1" applyFont="1" applyFill="1" applyAlignment="1">
      <alignment horizontal="left" vertical="center"/>
    </xf>
    <xf numFmtId="164" fontId="10" fillId="2" borderId="0" xfId="1" applyNumberFormat="1" applyFont="1" applyFill="1" applyAlignment="1">
      <alignment horizontal="right" vertical="center"/>
    </xf>
    <xf numFmtId="164" fontId="10" fillId="0" borderId="0" xfId="1" applyNumberFormat="1" applyFont="1" applyFill="1" applyAlignment="1">
      <alignment horizontal="right" vertical="center"/>
    </xf>
    <xf numFmtId="3" fontId="0" fillId="0" borderId="0" xfId="0" applyNumberFormat="1" applyBorder="1"/>
    <xf numFmtId="3" fontId="18" fillId="2" borderId="0" xfId="1" applyNumberFormat="1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Continuous" vertical="center"/>
    </xf>
    <xf numFmtId="49" fontId="4" fillId="2" borderId="0" xfId="2" applyNumberFormat="1" applyFont="1" applyFill="1" applyAlignment="1">
      <alignment horizontal="left" vertical="center" wrapText="1"/>
    </xf>
    <xf numFmtId="0" fontId="4" fillId="2" borderId="0" xfId="0" applyNumberFormat="1" applyFont="1" applyFill="1" applyAlignment="1">
      <alignment horizontal="justify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7" fillId="2" borderId="0" xfId="0" applyNumberFormat="1" applyFont="1" applyFill="1" applyAlignment="1">
      <alignment horizontal="justify" vertical="top" wrapText="1"/>
    </xf>
    <xf numFmtId="0" fontId="5" fillId="2" borderId="0" xfId="0" applyFont="1" applyFill="1" applyAlignment="1">
      <alignment horizontal="justify" vertical="center" wrapText="1"/>
    </xf>
    <xf numFmtId="0" fontId="6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 wrapText="1"/>
    </xf>
    <xf numFmtId="0" fontId="4" fillId="2" borderId="0" xfId="0" applyNumberFormat="1" applyFont="1" applyFill="1" applyAlignment="1">
      <alignment horizontal="justify" vertical="top" wrapText="1"/>
    </xf>
    <xf numFmtId="0" fontId="5" fillId="2" borderId="0" xfId="0" applyFont="1" applyFill="1" applyAlignment="1">
      <alignment horizontal="justify" wrapText="1"/>
    </xf>
    <xf numFmtId="0" fontId="5" fillId="2" borderId="0" xfId="0" applyNumberFormat="1" applyFont="1" applyFill="1" applyAlignment="1">
      <alignment horizontal="justify" vertical="top" wrapText="1"/>
    </xf>
    <xf numFmtId="0" fontId="5" fillId="3" borderId="0" xfId="0" applyNumberFormat="1" applyFont="1" applyFill="1" applyAlignment="1">
      <alignment horizontal="justify" vertical="top" wrapText="1"/>
    </xf>
    <xf numFmtId="0" fontId="7" fillId="2" borderId="0" xfId="0" applyFont="1" applyFill="1" applyAlignment="1">
      <alignment horizontal="left" vertical="justify"/>
    </xf>
    <xf numFmtId="164" fontId="4" fillId="0" borderId="3" xfId="1" applyNumberFormat="1" applyFont="1" applyFill="1" applyBorder="1" applyAlignment="1">
      <alignment horizontal="center" vertical="top"/>
    </xf>
    <xf numFmtId="164" fontId="4" fillId="0" borderId="4" xfId="1" applyNumberFormat="1" applyFont="1" applyFill="1" applyBorder="1" applyAlignment="1">
      <alignment horizontal="center" vertical="top"/>
    </xf>
    <xf numFmtId="164" fontId="5" fillId="0" borderId="6" xfId="1" applyNumberFormat="1" applyFont="1" applyFill="1" applyBorder="1" applyAlignment="1">
      <alignment horizontal="center" vertical="top" wrapText="1"/>
    </xf>
    <xf numFmtId="164" fontId="5" fillId="0" borderId="7" xfId="1" applyNumberFormat="1" applyFont="1" applyFill="1" applyBorder="1" applyAlignment="1">
      <alignment horizontal="center" vertical="top" wrapText="1"/>
    </xf>
    <xf numFmtId="0" fontId="5" fillId="0" borderId="5" xfId="0" applyNumberFormat="1" applyFont="1" applyFill="1" applyBorder="1" applyAlignment="1">
      <alignment horizontal="justify" vertical="top" wrapText="1"/>
    </xf>
    <xf numFmtId="0" fontId="5" fillId="0" borderId="6" xfId="0" applyNumberFormat="1" applyFont="1" applyFill="1" applyBorder="1" applyAlignment="1">
      <alignment horizontal="justify" vertical="top" wrapText="1"/>
    </xf>
    <xf numFmtId="0" fontId="5" fillId="0" borderId="9" xfId="0" applyNumberFormat="1" applyFont="1" applyFill="1" applyBorder="1" applyAlignment="1">
      <alignment horizontal="justify" vertical="top" wrapText="1"/>
    </xf>
    <xf numFmtId="0" fontId="5" fillId="0" borderId="10" xfId="0" applyNumberFormat="1" applyFont="1" applyFill="1" applyBorder="1" applyAlignment="1">
      <alignment horizontal="justify" vertical="top" wrapText="1"/>
    </xf>
    <xf numFmtId="0" fontId="5" fillId="0" borderId="0" xfId="0" applyNumberFormat="1" applyFont="1" applyFill="1" applyAlignment="1">
      <alignment horizontal="justify" vertical="top" wrapText="1"/>
    </xf>
    <xf numFmtId="164" fontId="5" fillId="0" borderId="10" xfId="1" applyNumberFormat="1" applyFont="1" applyFill="1" applyBorder="1" applyAlignment="1">
      <alignment horizontal="center" vertical="top" wrapText="1"/>
    </xf>
    <xf numFmtId="164" fontId="5" fillId="0" borderId="11" xfId="1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left" vertical="center"/>
    </xf>
    <xf numFmtId="43" fontId="10" fillId="0" borderId="0" xfId="1" applyFont="1" applyFill="1" applyBorder="1" applyAlignment="1">
      <alignment horizontal="left" vertical="center"/>
    </xf>
    <xf numFmtId="41" fontId="11" fillId="2" borderId="0" xfId="0" applyNumberFormat="1" applyFont="1" applyFill="1" applyBorder="1" applyAlignment="1">
      <alignment horizontal="center" vertical="center"/>
    </xf>
    <xf numFmtId="164" fontId="11" fillId="2" borderId="0" xfId="1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64" fontId="12" fillId="2" borderId="0" xfId="1" applyNumberFormat="1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horizontal="left" wrapText="1"/>
    </xf>
    <xf numFmtId="0" fontId="19" fillId="4" borderId="16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Alignment="1">
      <alignment horizontal="justify" vertical="top" wrapText="1"/>
    </xf>
    <xf numFmtId="0" fontId="12" fillId="2" borderId="0" xfId="0" applyFont="1" applyFill="1" applyBorder="1" applyAlignment="1"/>
    <xf numFmtId="49" fontId="12" fillId="2" borderId="0" xfId="0" applyNumberFormat="1" applyFont="1" applyFill="1" applyBorder="1" applyAlignment="1">
      <alignment horizontal="left" vertical="center" wrapText="1"/>
    </xf>
  </cellXfs>
  <cellStyles count="6">
    <cellStyle name="Comma" xfId="1" builtinId="3"/>
    <cellStyle name="Comma_BCTC" xfId="4"/>
    <cellStyle name="Comma_Thuyet minh-theo TT23" xfId="5"/>
    <cellStyle name="Normal" xfId="0" builtinId="0"/>
    <cellStyle name="Normal_BCDKT Thuy Loi I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4%20nam%20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Q2%20nam%20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Thuyet%20Minh%20BCTC%20Q3%20ban%20in%20duoc-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Q4%20SD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len%20xinh/BC%20tai%20chinh%20len/Nam%202011/Quy%20IV%20nam%202011/Toan%20cong%20ty/Thuyet%20Minh%20BCTC%20Q4-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HTC"/>
      <sheetName val="CD1"/>
      <sheetName val="CD2"/>
      <sheetName val="CD3"/>
      <sheetName val="LCTT"/>
      <sheetName val="KQ1"/>
      <sheetName val="KQ1 (2)"/>
      <sheetName val="KQ2n k loai"/>
      <sheetName val="Lai vay-515"/>
      <sheetName val="642"/>
      <sheetName val="333"/>
      <sheetName val="333.2"/>
      <sheetName val="Thue P3 "/>
      <sheetName val="Thue P2"/>
      <sheetName val="111"/>
      <sheetName val="112a"/>
      <sheetName val="112b"/>
      <sheetName val="121"/>
      <sheetName val="128"/>
      <sheetName val="129"/>
      <sheetName val="1131"/>
      <sheetName val="1311"/>
      <sheetName val="1312"/>
      <sheetName val="133"/>
      <sheetName val="1381"/>
      <sheetName val="1388"/>
      <sheetName val="139"/>
      <sheetName val="141"/>
      <sheetName val="142"/>
      <sheetName val="144"/>
      <sheetName val="152"/>
      <sheetName val="221"/>
      <sheetName val="223"/>
      <sheetName val="17A_222 "/>
      <sheetName val="228"/>
      <sheetName val="241"/>
      <sheetName val="242"/>
      <sheetName val="244"/>
      <sheetName val="311"/>
      <sheetName val="3311"/>
      <sheetName val="3312"/>
      <sheetName val="NVCT"/>
      <sheetName val="26-Luong"/>
      <sheetName val="334.2"/>
      <sheetName val="136"/>
      <sheetName val="336"/>
      <sheetName val="3351"/>
      <sheetName val="3388 in"/>
      <sheetName val="34-BHXH-46 Toan CTy"/>
      <sheetName val="28-341 vay DH"/>
      <sheetName val="16-Quy DN"/>
      <sheetName val="30-Nguon Von"/>
      <sheetName val="00000000"/>
      <sheetName val="10000000"/>
      <sheetName val="XL4Poppy"/>
      <sheetName val="Sheet1"/>
      <sheetName val="Sheet2"/>
    </sheetNames>
    <sheetDataSet>
      <sheetData sheetId="0"/>
      <sheetData sheetId="1">
        <row r="8">
          <cell r="D8">
            <v>903917682813</v>
          </cell>
        </row>
        <row r="16">
          <cell r="D16">
            <v>339510929354</v>
          </cell>
        </row>
        <row r="17">
          <cell r="D17">
            <v>67150498376</v>
          </cell>
        </row>
        <row r="20">
          <cell r="D20">
            <v>29978532560</v>
          </cell>
        </row>
        <row r="21">
          <cell r="D21">
            <v>-4181608332</v>
          </cell>
        </row>
        <row r="23">
          <cell r="D23">
            <v>377477937314</v>
          </cell>
        </row>
        <row r="30">
          <cell r="D30">
            <v>351773861456</v>
          </cell>
        </row>
        <row r="47">
          <cell r="D47">
            <v>25028449158</v>
          </cell>
        </row>
        <row r="52">
          <cell r="D52">
            <v>127550899542</v>
          </cell>
        </row>
        <row r="57">
          <cell r="D57">
            <v>19829273965</v>
          </cell>
        </row>
        <row r="60">
          <cell r="D60">
            <v>1255691544269</v>
          </cell>
        </row>
        <row r="63">
          <cell r="D63">
            <v>876870157558.28149</v>
          </cell>
        </row>
        <row r="64">
          <cell r="D64">
            <v>793526911672.28149</v>
          </cell>
        </row>
        <row r="66">
          <cell r="D66">
            <v>155759836856</v>
          </cell>
        </row>
        <row r="67">
          <cell r="D67">
            <v>46043591362</v>
          </cell>
        </row>
        <row r="69">
          <cell r="D69">
            <v>23899785643</v>
          </cell>
        </row>
      </sheetData>
      <sheetData sheetId="2"/>
      <sheetData sheetId="3">
        <row r="10">
          <cell r="D10">
            <v>2828626488</v>
          </cell>
        </row>
        <row r="26">
          <cell r="E26">
            <v>31878097712</v>
          </cell>
        </row>
        <row r="27">
          <cell r="E27">
            <v>6051101705</v>
          </cell>
        </row>
        <row r="28">
          <cell r="E28">
            <v>339548737897</v>
          </cell>
        </row>
      </sheetData>
      <sheetData sheetId="4"/>
      <sheetData sheetId="5">
        <row r="11">
          <cell r="G11">
            <v>1013434796391.8199</v>
          </cell>
        </row>
        <row r="23">
          <cell r="G23">
            <v>36879045691</v>
          </cell>
        </row>
        <row r="26">
          <cell r="G26">
            <v>30390336651.668457</v>
          </cell>
        </row>
      </sheetData>
      <sheetData sheetId="6"/>
      <sheetData sheetId="7"/>
      <sheetData sheetId="8">
        <row r="15">
          <cell r="D15">
            <v>65108924566</v>
          </cell>
        </row>
        <row r="27">
          <cell r="D27">
            <v>33403736144</v>
          </cell>
        </row>
        <row r="28">
          <cell r="D28">
            <v>217314093</v>
          </cell>
        </row>
      </sheetData>
      <sheetData sheetId="9"/>
      <sheetData sheetId="10">
        <row r="12">
          <cell r="H12">
            <v>23517956785</v>
          </cell>
        </row>
        <row r="45">
          <cell r="H45">
            <v>0</v>
          </cell>
        </row>
        <row r="47">
          <cell r="H47">
            <v>1996684171.2815456</v>
          </cell>
        </row>
        <row r="52">
          <cell r="H52">
            <v>1837198200</v>
          </cell>
        </row>
        <row r="59">
          <cell r="H59">
            <v>4550528710</v>
          </cell>
        </row>
        <row r="77">
          <cell r="H77">
            <v>411878000</v>
          </cell>
        </row>
      </sheetData>
      <sheetData sheetId="11"/>
      <sheetData sheetId="12"/>
      <sheetData sheetId="13"/>
      <sheetData sheetId="14">
        <row r="16">
          <cell r="C16">
            <v>3547205312</v>
          </cell>
        </row>
      </sheetData>
      <sheetData sheetId="15">
        <row r="40">
          <cell r="C40">
            <v>27905720343</v>
          </cell>
        </row>
      </sheetData>
      <sheetData sheetId="16">
        <row r="10">
          <cell r="G10">
            <v>4747934</v>
          </cell>
        </row>
      </sheetData>
      <sheetData sheetId="17">
        <row r="9">
          <cell r="G9">
            <v>79997748144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12">
          <cell r="H12">
            <v>14537742650</v>
          </cell>
        </row>
        <row r="13">
          <cell r="H13">
            <v>2304143601</v>
          </cell>
        </row>
      </sheetData>
      <sheetData sheetId="47">
        <row r="11">
          <cell r="C11">
            <v>5159669524</v>
          </cell>
        </row>
        <row r="12">
          <cell r="C12">
            <v>2947164258</v>
          </cell>
        </row>
        <row r="14">
          <cell r="C14">
            <v>98858573612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D1 HN"/>
      <sheetName val="KQ1 HN"/>
      <sheetName val="KQ1 (3) hN"/>
      <sheetName val="LCTT HN"/>
      <sheetName val="KHTC"/>
      <sheetName val="CD1"/>
      <sheetName val="CD2"/>
      <sheetName val="CD3"/>
      <sheetName val="LCTT"/>
      <sheetName val="LCTT (2)"/>
      <sheetName val="KQ1"/>
      <sheetName val="KQ1 (2)"/>
      <sheetName val="KQ2n k loai"/>
      <sheetName val="KQ2n k loai (2)"/>
      <sheetName val="Lai vay-515"/>
      <sheetName val="642"/>
      <sheetName val="333"/>
      <sheetName val="333.2"/>
      <sheetName val="Thue P3 "/>
      <sheetName val="Thue P2"/>
      <sheetName val="111"/>
      <sheetName val="112a"/>
      <sheetName val="112b"/>
      <sheetName val="121"/>
      <sheetName val="128"/>
      <sheetName val="1131"/>
      <sheetName val="1311"/>
      <sheetName val="1312"/>
      <sheetName val="133"/>
      <sheetName val="1381"/>
      <sheetName val="1388"/>
      <sheetName val="139"/>
      <sheetName val="141"/>
      <sheetName val="142"/>
      <sheetName val="144"/>
      <sheetName val="152"/>
      <sheetName val="221"/>
      <sheetName val="223"/>
      <sheetName val="17A_222 "/>
      <sheetName val="228"/>
      <sheetName val="241"/>
      <sheetName val="242"/>
      <sheetName val="244"/>
      <sheetName val="311"/>
      <sheetName val="3311"/>
      <sheetName val="3312"/>
      <sheetName val="NVCT"/>
      <sheetName val="26-Luong"/>
      <sheetName val="334.2"/>
      <sheetName val="136"/>
      <sheetName val="336"/>
      <sheetName val="3351"/>
      <sheetName val="3388 in"/>
      <sheetName val="34-BHXH-46 Toan CTy"/>
      <sheetName val="28-341 vay DH"/>
      <sheetName val="16-Quy DN"/>
      <sheetName val="30-Nguon Von"/>
      <sheetName val="00000000"/>
      <sheetName val="10000000"/>
      <sheetName val="XL4Popp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3">
          <cell r="D13">
            <v>79997748144</v>
          </cell>
        </row>
        <row r="35">
          <cell r="D35">
            <v>55098900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00000000"/>
    </sheetNames>
    <sheetDataSet>
      <sheetData sheetId="0" refreshError="1">
        <row r="1">
          <cell r="A1" t="str">
            <v>c«ng ty cæ phÇn s«ng ®µ 5</v>
          </cell>
        </row>
        <row r="2">
          <cell r="A2" t="str">
            <v>§Þa chØ: TÇng 5- th¸p B- toµ HH4- Mü §×nh- Hµ Néi</v>
          </cell>
        </row>
        <row r="3">
          <cell r="A3" t="str">
            <v>§iÖn tho¹i: 04.222.555.86</v>
          </cell>
        </row>
      </sheetData>
      <sheetData sheetId="1" refreshError="1"/>
      <sheetData sheetId="2" refreshError="1"/>
      <sheetData sheetId="3" refreshError="1">
        <row r="27">
          <cell r="F27">
            <v>109845870566</v>
          </cell>
          <cell r="G27">
            <v>22500000000</v>
          </cell>
          <cell r="I27">
            <v>8057588898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HTC"/>
      <sheetName val="CD1"/>
      <sheetName val="CD2"/>
      <sheetName val="CD3"/>
      <sheetName val="KQ1"/>
      <sheetName val="KQ2n k loai"/>
      <sheetName val="KQ nam loai"/>
      <sheetName val="LCTT"/>
      <sheetName val="LCTT (2)"/>
      <sheetName val="333"/>
      <sheetName val="333.2"/>
      <sheetName val="Thue P2"/>
      <sheetName val="Thue P3 "/>
      <sheetName val="Thue P3  (2)"/>
      <sheetName val="111"/>
      <sheetName val="112a"/>
      <sheetName val="112b"/>
      <sheetName val="128"/>
      <sheetName val="1311"/>
      <sheetName val="1312"/>
      <sheetName val="133"/>
      <sheetName val="1381"/>
      <sheetName val="1388"/>
      <sheetName val="141"/>
      <sheetName val="142"/>
      <sheetName val="144"/>
      <sheetName val="152"/>
      <sheetName val="17A_222"/>
      <sheetName val="223"/>
      <sheetName val="228"/>
      <sheetName val="211LK"/>
      <sheetName val="CTTG 9"/>
      <sheetName val="CTTG LK "/>
      <sheetName val="KHTSCD"/>
      <sheetName val="211Q"/>
      <sheetName val="CTTG Q"/>
      <sheetName val="CTTG LK Q"/>
      <sheetName val="TSCD bq"/>
      <sheetName val="TSCD khong KH"/>
      <sheetName val="241"/>
      <sheetName val="241 (2)"/>
      <sheetName val="242"/>
      <sheetName val="311"/>
      <sheetName val="3311"/>
      <sheetName val="3312"/>
      <sheetName val="NVCT"/>
      <sheetName val="334"/>
      <sheetName val="334.2"/>
      <sheetName val="335"/>
      <sheetName val="136"/>
      <sheetName val="336"/>
      <sheetName val="3382,3"/>
      <sheetName val="3388"/>
      <sheetName val="36-341 vay DH"/>
      <sheetName val="Quy"/>
      <sheetName val="411"/>
      <sheetName val="635"/>
      <sheetName val="642"/>
      <sheetName val="00000000"/>
      <sheetName val="10000000"/>
      <sheetName val="XL4Popp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>
        <row r="11">
          <cell r="L11">
            <v>0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00000000"/>
    </sheetNames>
    <sheetDataSet>
      <sheetData sheetId="0"/>
      <sheetData sheetId="1"/>
      <sheetData sheetId="2">
        <row r="63">
          <cell r="J63">
            <v>98950000000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9"/>
  <sheetViews>
    <sheetView topLeftCell="A70" workbookViewId="0">
      <selection activeCell="H155" sqref="H155"/>
    </sheetView>
  </sheetViews>
  <sheetFormatPr defaultRowHeight="15"/>
  <cols>
    <col min="6" max="6" width="9.140625" customWidth="1"/>
    <col min="7" max="7" width="4" customWidth="1"/>
    <col min="8" max="8" width="18.140625" customWidth="1"/>
    <col min="9" max="9" width="1.85546875" customWidth="1"/>
    <col min="10" max="10" width="18" customWidth="1"/>
  </cols>
  <sheetData>
    <row r="1" spans="1:10" ht="16.5">
      <c r="A1" s="1" t="s">
        <v>0</v>
      </c>
      <c r="B1" s="2"/>
      <c r="C1" s="2"/>
      <c r="D1" s="2"/>
      <c r="E1" s="2"/>
      <c r="F1" s="2"/>
      <c r="G1" s="2"/>
      <c r="H1" s="3"/>
      <c r="I1" s="3"/>
      <c r="J1" s="3" t="s">
        <v>1</v>
      </c>
    </row>
    <row r="2" spans="1:10">
      <c r="A2" s="4" t="s">
        <v>2</v>
      </c>
      <c r="B2" s="5"/>
      <c r="C2" s="5"/>
      <c r="D2" s="5"/>
      <c r="E2" s="5"/>
      <c r="F2" s="5"/>
      <c r="G2" s="5"/>
      <c r="H2" s="6"/>
      <c r="I2" s="6"/>
      <c r="J2" s="6" t="s">
        <v>471</v>
      </c>
    </row>
    <row r="3" spans="1:10">
      <c r="A3" s="7" t="s">
        <v>3</v>
      </c>
      <c r="B3" s="8"/>
      <c r="C3" s="8"/>
      <c r="D3" s="8"/>
      <c r="E3" s="8"/>
      <c r="F3" s="8"/>
      <c r="G3" s="8"/>
      <c r="H3" s="9"/>
      <c r="I3" s="9"/>
      <c r="J3" s="9" t="s">
        <v>472</v>
      </c>
    </row>
    <row r="4" spans="1:10">
      <c r="A4" s="10"/>
      <c r="B4" s="11"/>
      <c r="C4" s="2"/>
      <c r="D4" s="2"/>
      <c r="E4" s="2"/>
      <c r="F4" s="2"/>
      <c r="G4" s="2"/>
      <c r="H4" s="3"/>
      <c r="I4" s="3"/>
      <c r="J4" s="3"/>
    </row>
    <row r="5" spans="1:10" ht="20.25">
      <c r="A5" s="10"/>
      <c r="B5" s="385" t="s">
        <v>4</v>
      </c>
      <c r="C5" s="385"/>
      <c r="D5" s="385"/>
      <c r="E5" s="385"/>
      <c r="F5" s="385"/>
      <c r="G5" s="385"/>
      <c r="H5" s="385"/>
      <c r="I5" s="385"/>
      <c r="J5" s="385"/>
    </row>
    <row r="6" spans="1:10">
      <c r="A6" s="10"/>
      <c r="B6" s="386" t="s">
        <v>471</v>
      </c>
      <c r="C6" s="386"/>
      <c r="D6" s="386"/>
      <c r="E6" s="386"/>
      <c r="F6" s="386"/>
      <c r="G6" s="386"/>
      <c r="H6" s="386"/>
      <c r="I6" s="386"/>
      <c r="J6" s="386"/>
    </row>
    <row r="7" spans="1:10">
      <c r="A7" s="12" t="s">
        <v>5</v>
      </c>
      <c r="B7" s="387" t="s">
        <v>6</v>
      </c>
      <c r="C7" s="387"/>
      <c r="D7" s="387"/>
      <c r="E7" s="387"/>
      <c r="F7" s="387"/>
      <c r="G7" s="387"/>
      <c r="H7" s="387"/>
      <c r="I7" s="387"/>
      <c r="J7" s="387"/>
    </row>
    <row r="8" spans="1:10">
      <c r="A8" s="13" t="s">
        <v>7</v>
      </c>
      <c r="B8" s="383" t="s">
        <v>8</v>
      </c>
      <c r="C8" s="383"/>
      <c r="D8" s="383"/>
      <c r="E8" s="383"/>
      <c r="F8" s="383"/>
      <c r="G8" s="383"/>
      <c r="H8" s="383"/>
      <c r="I8" s="383"/>
      <c r="J8" s="383"/>
    </row>
    <row r="9" spans="1:10" ht="78" customHeight="1">
      <c r="A9" s="14"/>
      <c r="B9" s="388" t="s">
        <v>9</v>
      </c>
      <c r="C9" s="388"/>
      <c r="D9" s="388"/>
      <c r="E9" s="388"/>
      <c r="F9" s="388"/>
      <c r="G9" s="388"/>
      <c r="H9" s="388"/>
      <c r="I9" s="388"/>
      <c r="J9" s="388"/>
    </row>
    <row r="10" spans="1:10" ht="45.75" customHeight="1">
      <c r="A10" s="14"/>
      <c r="B10" s="388" t="s">
        <v>10</v>
      </c>
      <c r="C10" s="388"/>
      <c r="D10" s="388"/>
      <c r="E10" s="388"/>
      <c r="F10" s="388"/>
      <c r="G10" s="388"/>
      <c r="H10" s="388"/>
      <c r="I10" s="388"/>
      <c r="J10" s="388"/>
    </row>
    <row r="11" spans="1:10">
      <c r="A11" s="5"/>
      <c r="B11" s="380" t="s">
        <v>11</v>
      </c>
      <c r="C11" s="380"/>
      <c r="D11" s="380"/>
      <c r="E11" s="380"/>
      <c r="F11" s="380"/>
      <c r="G11" s="380"/>
      <c r="H11" s="380"/>
      <c r="I11" s="380"/>
      <c r="J11" s="380"/>
    </row>
    <row r="12" spans="1:10">
      <c r="A12" s="5"/>
      <c r="B12" s="381" t="s">
        <v>12</v>
      </c>
      <c r="C12" s="381"/>
      <c r="D12" s="381"/>
      <c r="E12" s="381"/>
      <c r="F12" s="381"/>
      <c r="G12" s="381"/>
      <c r="H12" s="381"/>
      <c r="I12" s="381"/>
      <c r="J12" s="381"/>
    </row>
    <row r="13" spans="1:10">
      <c r="A13" s="14"/>
      <c r="B13" s="382" t="s">
        <v>13</v>
      </c>
      <c r="C13" s="382"/>
      <c r="D13" s="382"/>
      <c r="E13" s="382"/>
      <c r="F13" s="382"/>
      <c r="G13" s="382"/>
      <c r="H13" s="382"/>
      <c r="I13" s="382"/>
      <c r="J13" s="382"/>
    </row>
    <row r="14" spans="1:10">
      <c r="A14" s="13" t="s">
        <v>14</v>
      </c>
      <c r="B14" s="383" t="s">
        <v>15</v>
      </c>
      <c r="C14" s="383"/>
      <c r="D14" s="383"/>
      <c r="E14" s="383"/>
      <c r="F14" s="383"/>
      <c r="G14" s="383"/>
      <c r="H14" s="383"/>
      <c r="I14" s="383"/>
      <c r="J14" s="383"/>
    </row>
    <row r="15" spans="1:10">
      <c r="A15" s="13" t="s">
        <v>16</v>
      </c>
      <c r="B15" s="383" t="s">
        <v>17</v>
      </c>
      <c r="C15" s="383"/>
      <c r="D15" s="383"/>
      <c r="E15" s="383"/>
      <c r="F15" s="383"/>
      <c r="G15" s="383"/>
      <c r="H15" s="383"/>
      <c r="I15" s="383"/>
      <c r="J15" s="383"/>
    </row>
    <row r="16" spans="1:10">
      <c r="A16" s="5" t="s">
        <v>18</v>
      </c>
      <c r="B16" s="384" t="s">
        <v>19</v>
      </c>
      <c r="C16" s="384"/>
      <c r="D16" s="384"/>
      <c r="E16" s="384"/>
      <c r="F16" s="384"/>
      <c r="G16" s="384"/>
      <c r="H16" s="384"/>
      <c r="I16" s="384"/>
      <c r="J16" s="384"/>
    </row>
    <row r="17" spans="1:10">
      <c r="A17" s="5" t="s">
        <v>18</v>
      </c>
      <c r="B17" s="384" t="s">
        <v>20</v>
      </c>
      <c r="C17" s="384"/>
      <c r="D17" s="384"/>
      <c r="E17" s="384"/>
      <c r="F17" s="384"/>
      <c r="G17" s="384"/>
      <c r="H17" s="384"/>
      <c r="I17" s="384"/>
      <c r="J17" s="384"/>
    </row>
    <row r="18" spans="1:10">
      <c r="A18" s="5" t="s">
        <v>18</v>
      </c>
      <c r="B18" s="384" t="s">
        <v>21</v>
      </c>
      <c r="C18" s="384"/>
      <c r="D18" s="384"/>
      <c r="E18" s="384"/>
      <c r="F18" s="384"/>
      <c r="G18" s="384"/>
      <c r="H18" s="384"/>
      <c r="I18" s="384"/>
      <c r="J18" s="384"/>
    </row>
    <row r="19" spans="1:10">
      <c r="A19" s="5" t="s">
        <v>18</v>
      </c>
      <c r="B19" s="384" t="s">
        <v>22</v>
      </c>
      <c r="C19" s="384"/>
      <c r="D19" s="384"/>
      <c r="E19" s="384"/>
      <c r="F19" s="384"/>
      <c r="G19" s="384"/>
      <c r="H19" s="384"/>
      <c r="I19" s="384"/>
      <c r="J19" s="384"/>
    </row>
    <row r="20" spans="1:10">
      <c r="A20" s="5" t="s">
        <v>18</v>
      </c>
      <c r="B20" s="384" t="s">
        <v>23</v>
      </c>
      <c r="C20" s="384"/>
      <c r="D20" s="384"/>
      <c r="E20" s="384"/>
      <c r="F20" s="384"/>
      <c r="G20" s="384"/>
      <c r="H20" s="384"/>
      <c r="I20" s="384"/>
      <c r="J20" s="384"/>
    </row>
    <row r="21" spans="1:10">
      <c r="A21" s="5" t="s">
        <v>18</v>
      </c>
      <c r="B21" s="384" t="s">
        <v>24</v>
      </c>
      <c r="C21" s="384"/>
      <c r="D21" s="384"/>
      <c r="E21" s="384"/>
      <c r="F21" s="384"/>
      <c r="G21" s="384"/>
      <c r="H21" s="384"/>
      <c r="I21" s="384"/>
      <c r="J21" s="384"/>
    </row>
    <row r="22" spans="1:10" ht="28.5" customHeight="1">
      <c r="A22" s="5" t="s">
        <v>18</v>
      </c>
      <c r="B22" s="384" t="s">
        <v>25</v>
      </c>
      <c r="C22" s="384"/>
      <c r="D22" s="384"/>
      <c r="E22" s="384"/>
      <c r="F22" s="384"/>
      <c r="G22" s="384"/>
      <c r="H22" s="384"/>
      <c r="I22" s="384"/>
      <c r="J22" s="384"/>
    </row>
    <row r="23" spans="1:10">
      <c r="A23" s="5" t="s">
        <v>18</v>
      </c>
      <c r="B23" s="384" t="s">
        <v>26</v>
      </c>
      <c r="C23" s="384"/>
      <c r="D23" s="384"/>
      <c r="E23" s="384"/>
      <c r="F23" s="384"/>
      <c r="G23" s="384"/>
      <c r="H23" s="384"/>
      <c r="I23" s="384"/>
      <c r="J23" s="384"/>
    </row>
    <row r="24" spans="1:10">
      <c r="A24" s="5" t="s">
        <v>18</v>
      </c>
      <c r="B24" s="384" t="s">
        <v>27</v>
      </c>
      <c r="C24" s="384"/>
      <c r="D24" s="384"/>
      <c r="E24" s="384"/>
      <c r="F24" s="384"/>
      <c r="G24" s="384"/>
      <c r="H24" s="384"/>
      <c r="I24" s="384"/>
      <c r="J24" s="384"/>
    </row>
    <row r="25" spans="1:10">
      <c r="A25" s="5" t="s">
        <v>18</v>
      </c>
      <c r="B25" s="384" t="s">
        <v>28</v>
      </c>
      <c r="C25" s="384"/>
      <c r="D25" s="384"/>
      <c r="E25" s="384"/>
      <c r="F25" s="384"/>
      <c r="G25" s="384"/>
      <c r="H25" s="384"/>
      <c r="I25" s="384"/>
      <c r="J25" s="384"/>
    </row>
    <row r="26" spans="1:10">
      <c r="A26" s="5" t="s">
        <v>18</v>
      </c>
      <c r="B26" s="384" t="s">
        <v>29</v>
      </c>
      <c r="C26" s="384"/>
      <c r="D26" s="384"/>
      <c r="E26" s="384"/>
      <c r="F26" s="384"/>
      <c r="G26" s="384"/>
      <c r="H26" s="384"/>
      <c r="I26" s="384"/>
      <c r="J26" s="384"/>
    </row>
    <row r="27" spans="1:10" ht="7.5" customHeight="1">
      <c r="A27" s="14"/>
      <c r="B27" s="389"/>
      <c r="C27" s="389"/>
      <c r="D27" s="389"/>
      <c r="E27" s="389"/>
      <c r="F27" s="389"/>
      <c r="G27" s="389"/>
      <c r="H27" s="389"/>
      <c r="I27" s="389"/>
      <c r="J27" s="389"/>
    </row>
    <row r="28" spans="1:10">
      <c r="A28" s="12" t="s">
        <v>30</v>
      </c>
      <c r="B28" s="387" t="s">
        <v>31</v>
      </c>
      <c r="C28" s="387"/>
      <c r="D28" s="387"/>
      <c r="E28" s="387"/>
      <c r="F28" s="387"/>
      <c r="G28" s="387"/>
      <c r="H28" s="387"/>
      <c r="I28" s="387"/>
      <c r="J28" s="387"/>
    </row>
    <row r="29" spans="1:10">
      <c r="A29" s="14" t="s">
        <v>7</v>
      </c>
      <c r="B29" s="389" t="s">
        <v>32</v>
      </c>
      <c r="C29" s="389"/>
      <c r="D29" s="389"/>
      <c r="E29" s="389"/>
      <c r="F29" s="389"/>
      <c r="G29" s="389"/>
      <c r="H29" s="389"/>
      <c r="I29" s="389"/>
      <c r="J29" s="389"/>
    </row>
    <row r="30" spans="1:10">
      <c r="A30" s="14" t="s">
        <v>14</v>
      </c>
      <c r="B30" s="389" t="s">
        <v>33</v>
      </c>
      <c r="C30" s="389"/>
      <c r="D30" s="389"/>
      <c r="E30" s="389"/>
      <c r="F30" s="389"/>
      <c r="G30" s="389"/>
      <c r="H30" s="389"/>
      <c r="I30" s="389"/>
      <c r="J30" s="389"/>
    </row>
    <row r="31" spans="1:10" ht="6.75" customHeight="1">
      <c r="A31" s="14"/>
      <c r="B31" s="15"/>
      <c r="C31" s="15"/>
      <c r="D31" s="15"/>
      <c r="E31" s="15"/>
      <c r="F31" s="15"/>
      <c r="G31" s="15"/>
      <c r="H31" s="15"/>
      <c r="I31" s="15"/>
      <c r="J31" s="15"/>
    </row>
    <row r="32" spans="1:10">
      <c r="A32" s="12" t="s">
        <v>34</v>
      </c>
      <c r="B32" s="387" t="s">
        <v>35</v>
      </c>
      <c r="C32" s="387"/>
      <c r="D32" s="387"/>
      <c r="E32" s="387"/>
      <c r="F32" s="387"/>
      <c r="G32" s="387"/>
      <c r="H32" s="387"/>
      <c r="I32" s="387"/>
      <c r="J32" s="387"/>
    </row>
    <row r="33" spans="1:10" ht="30.75" customHeight="1">
      <c r="A33" s="14" t="s">
        <v>7</v>
      </c>
      <c r="B33" s="389" t="s">
        <v>36</v>
      </c>
      <c r="C33" s="389"/>
      <c r="D33" s="389"/>
      <c r="E33" s="389"/>
      <c r="F33" s="389"/>
      <c r="G33" s="389"/>
      <c r="H33" s="390"/>
      <c r="I33" s="390"/>
      <c r="J33" s="390"/>
    </row>
    <row r="34" spans="1:10">
      <c r="A34" s="14" t="s">
        <v>14</v>
      </c>
      <c r="B34" s="389" t="s">
        <v>37</v>
      </c>
      <c r="C34" s="389"/>
      <c r="D34" s="389"/>
      <c r="E34" s="389"/>
      <c r="F34" s="389"/>
      <c r="G34" s="389"/>
      <c r="H34" s="390"/>
      <c r="I34" s="390"/>
      <c r="J34" s="390"/>
    </row>
    <row r="35" spans="1:10" ht="42.75" customHeight="1">
      <c r="A35" s="14"/>
      <c r="B35" s="389" t="s">
        <v>38</v>
      </c>
      <c r="C35" s="389"/>
      <c r="D35" s="389"/>
      <c r="E35" s="389"/>
      <c r="F35" s="389"/>
      <c r="G35" s="389"/>
      <c r="H35" s="390"/>
      <c r="I35" s="390"/>
      <c r="J35" s="390"/>
    </row>
    <row r="36" spans="1:10">
      <c r="A36" s="14" t="s">
        <v>16</v>
      </c>
      <c r="B36" s="389" t="s">
        <v>39</v>
      </c>
      <c r="C36" s="389"/>
      <c r="D36" s="389"/>
      <c r="E36" s="389"/>
      <c r="F36" s="389"/>
      <c r="G36" s="389"/>
      <c r="H36" s="390"/>
      <c r="I36" s="390"/>
      <c r="J36" s="390"/>
    </row>
    <row r="37" spans="1:10">
      <c r="A37" s="12" t="s">
        <v>40</v>
      </c>
      <c r="B37" s="387" t="s">
        <v>41</v>
      </c>
      <c r="C37" s="387"/>
      <c r="D37" s="387"/>
      <c r="E37" s="387"/>
      <c r="F37" s="387"/>
      <c r="G37" s="387"/>
      <c r="H37" s="387"/>
      <c r="I37" s="387"/>
      <c r="J37" s="387"/>
    </row>
    <row r="38" spans="1:10">
      <c r="A38" s="13" t="s">
        <v>7</v>
      </c>
      <c r="B38" s="383" t="s">
        <v>42</v>
      </c>
      <c r="C38" s="383"/>
      <c r="D38" s="383"/>
      <c r="E38" s="383"/>
      <c r="F38" s="383"/>
      <c r="G38" s="383"/>
      <c r="H38" s="383"/>
      <c r="I38" s="383"/>
      <c r="J38" s="383"/>
    </row>
    <row r="39" spans="1:10">
      <c r="A39" s="16" t="s">
        <v>43</v>
      </c>
      <c r="B39" s="389" t="s">
        <v>44</v>
      </c>
      <c r="C39" s="389"/>
      <c r="D39" s="389"/>
      <c r="E39" s="389"/>
      <c r="F39" s="389"/>
      <c r="G39" s="389"/>
      <c r="H39" s="389"/>
      <c r="I39" s="389"/>
      <c r="J39" s="389"/>
    </row>
    <row r="40" spans="1:10" ht="63" customHeight="1">
      <c r="A40" s="14"/>
      <c r="B40" s="389" t="s">
        <v>45</v>
      </c>
      <c r="C40" s="389"/>
      <c r="D40" s="389"/>
      <c r="E40" s="389"/>
      <c r="F40" s="389"/>
      <c r="G40" s="389"/>
      <c r="H40" s="389"/>
      <c r="I40" s="389"/>
      <c r="J40" s="389"/>
    </row>
    <row r="41" spans="1:10" ht="30.75" customHeight="1">
      <c r="A41" s="16" t="s">
        <v>46</v>
      </c>
      <c r="B41" s="389" t="s">
        <v>47</v>
      </c>
      <c r="C41" s="389"/>
      <c r="D41" s="389"/>
      <c r="E41" s="389"/>
      <c r="F41" s="389"/>
      <c r="G41" s="389"/>
      <c r="H41" s="389"/>
      <c r="I41" s="389"/>
      <c r="J41" s="389"/>
    </row>
    <row r="42" spans="1:10" ht="46.5" customHeight="1">
      <c r="A42" s="14" t="s">
        <v>48</v>
      </c>
      <c r="B42" s="389" t="s">
        <v>49</v>
      </c>
      <c r="C42" s="389"/>
      <c r="D42" s="389"/>
      <c r="E42" s="389"/>
      <c r="F42" s="389"/>
      <c r="G42" s="389"/>
      <c r="H42" s="389"/>
      <c r="I42" s="389"/>
      <c r="J42" s="389"/>
    </row>
    <row r="43" spans="1:10" ht="42.75" customHeight="1">
      <c r="A43" s="14" t="s">
        <v>48</v>
      </c>
      <c r="B43" s="389" t="s">
        <v>50</v>
      </c>
      <c r="C43" s="389"/>
      <c r="D43" s="389"/>
      <c r="E43" s="389"/>
      <c r="F43" s="389"/>
      <c r="G43" s="389"/>
      <c r="H43" s="389"/>
      <c r="I43" s="389"/>
      <c r="J43" s="389"/>
    </row>
    <row r="44" spans="1:10">
      <c r="A44" s="13" t="s">
        <v>14</v>
      </c>
      <c r="B44" s="383" t="s">
        <v>51</v>
      </c>
      <c r="C44" s="383"/>
      <c r="D44" s="383"/>
      <c r="E44" s="383"/>
      <c r="F44" s="383"/>
      <c r="G44" s="383"/>
      <c r="H44" s="383"/>
      <c r="I44" s="383"/>
      <c r="J44" s="383"/>
    </row>
    <row r="45" spans="1:10" ht="19.5" customHeight="1">
      <c r="A45" s="16" t="s">
        <v>52</v>
      </c>
      <c r="B45" s="383" t="s">
        <v>53</v>
      </c>
      <c r="C45" s="387"/>
      <c r="D45" s="387"/>
      <c r="E45" s="387"/>
      <c r="F45" s="387"/>
      <c r="G45" s="387"/>
      <c r="H45" s="387"/>
      <c r="I45" s="387"/>
      <c r="J45" s="387"/>
    </row>
    <row r="46" spans="1:10" ht="44.25" customHeight="1">
      <c r="A46" s="17" t="s">
        <v>18</v>
      </c>
      <c r="B46" s="389" t="s">
        <v>54</v>
      </c>
      <c r="C46" s="389"/>
      <c r="D46" s="389"/>
      <c r="E46" s="389"/>
      <c r="F46" s="389"/>
      <c r="G46" s="389"/>
      <c r="H46" s="389"/>
      <c r="I46" s="389"/>
      <c r="J46" s="389"/>
    </row>
    <row r="47" spans="1:10">
      <c r="A47" s="17"/>
      <c r="B47" s="383" t="s">
        <v>55</v>
      </c>
      <c r="C47" s="383"/>
      <c r="D47" s="383"/>
      <c r="E47" s="383"/>
      <c r="F47" s="383"/>
      <c r="G47" s="383"/>
      <c r="H47" s="383"/>
      <c r="I47" s="383"/>
      <c r="J47" s="383"/>
    </row>
    <row r="48" spans="1:10" ht="27.75" customHeight="1">
      <c r="A48" s="17" t="s">
        <v>56</v>
      </c>
      <c r="B48" s="389" t="s">
        <v>57</v>
      </c>
      <c r="C48" s="389"/>
      <c r="D48" s="389"/>
      <c r="E48" s="389"/>
      <c r="F48" s="389"/>
      <c r="G48" s="389"/>
      <c r="H48" s="389"/>
      <c r="I48" s="389"/>
      <c r="J48" s="389"/>
    </row>
    <row r="49" spans="1:10" ht="29.25" customHeight="1">
      <c r="A49" s="17" t="s">
        <v>56</v>
      </c>
      <c r="B49" s="389" t="s">
        <v>58</v>
      </c>
      <c r="C49" s="389"/>
      <c r="D49" s="389"/>
      <c r="E49" s="389"/>
      <c r="F49" s="389"/>
      <c r="G49" s="389"/>
      <c r="H49" s="389"/>
      <c r="I49" s="389"/>
      <c r="J49" s="389"/>
    </row>
    <row r="50" spans="1:10" ht="33.75" customHeight="1">
      <c r="A50" s="17" t="s">
        <v>56</v>
      </c>
      <c r="B50" s="389" t="s">
        <v>59</v>
      </c>
      <c r="C50" s="389"/>
      <c r="D50" s="389"/>
      <c r="E50" s="389"/>
      <c r="F50" s="389"/>
      <c r="G50" s="389"/>
      <c r="H50" s="389"/>
      <c r="I50" s="389"/>
      <c r="J50" s="389"/>
    </row>
    <row r="51" spans="1:10">
      <c r="A51" s="17" t="s">
        <v>56</v>
      </c>
      <c r="B51" s="389" t="s">
        <v>60</v>
      </c>
      <c r="C51" s="389"/>
      <c r="D51" s="389"/>
      <c r="E51" s="389"/>
      <c r="F51" s="389"/>
      <c r="G51" s="389"/>
      <c r="H51" s="389"/>
      <c r="I51" s="389"/>
      <c r="J51" s="389"/>
    </row>
    <row r="52" spans="1:10">
      <c r="A52" s="17" t="s">
        <v>56</v>
      </c>
      <c r="B52" s="389" t="s">
        <v>61</v>
      </c>
      <c r="C52" s="389"/>
      <c r="D52" s="389"/>
      <c r="E52" s="389"/>
      <c r="F52" s="389"/>
      <c r="G52" s="389"/>
      <c r="H52" s="389"/>
      <c r="I52" s="389"/>
      <c r="J52" s="389"/>
    </row>
    <row r="53" spans="1:10" ht="51.75" customHeight="1">
      <c r="A53" s="18" t="s">
        <v>62</v>
      </c>
      <c r="B53" s="383" t="s">
        <v>63</v>
      </c>
      <c r="C53" s="389"/>
      <c r="D53" s="389"/>
      <c r="E53" s="389"/>
      <c r="F53" s="389"/>
      <c r="G53" s="389"/>
      <c r="H53" s="389"/>
      <c r="I53" s="389"/>
      <c r="J53" s="389"/>
    </row>
    <row r="54" spans="1:10" ht="17.25" customHeight="1">
      <c r="A54" s="18" t="s">
        <v>64</v>
      </c>
      <c r="B54" s="383" t="s">
        <v>65</v>
      </c>
      <c r="C54" s="389"/>
      <c r="D54" s="389"/>
      <c r="E54" s="389"/>
      <c r="F54" s="389"/>
      <c r="G54" s="389"/>
      <c r="H54" s="389"/>
      <c r="I54" s="389"/>
      <c r="J54" s="389"/>
    </row>
    <row r="55" spans="1:10">
      <c r="A55" s="18" t="s">
        <v>66</v>
      </c>
      <c r="B55" s="391" t="s">
        <v>67</v>
      </c>
      <c r="C55" s="391"/>
      <c r="D55" s="391"/>
      <c r="E55" s="391"/>
      <c r="F55" s="391"/>
      <c r="G55" s="391"/>
      <c r="H55" s="391"/>
      <c r="I55" s="391"/>
      <c r="J55" s="391"/>
    </row>
    <row r="56" spans="1:10" ht="29.25" customHeight="1">
      <c r="A56" s="19"/>
      <c r="B56" s="389" t="s">
        <v>68</v>
      </c>
      <c r="C56" s="389"/>
      <c r="D56" s="389"/>
      <c r="E56" s="389"/>
      <c r="F56" s="389"/>
      <c r="G56" s="389"/>
      <c r="H56" s="389"/>
      <c r="I56" s="389"/>
      <c r="J56" s="389"/>
    </row>
    <row r="57" spans="1:10">
      <c r="A57" s="13" t="s">
        <v>16</v>
      </c>
      <c r="B57" s="383" t="s">
        <v>69</v>
      </c>
      <c r="C57" s="383"/>
      <c r="D57" s="383"/>
      <c r="E57" s="383"/>
      <c r="F57" s="383"/>
      <c r="G57" s="383"/>
      <c r="H57" s="383"/>
      <c r="I57" s="383"/>
      <c r="J57" s="383"/>
    </row>
    <row r="58" spans="1:10">
      <c r="A58" s="20" t="s">
        <v>70</v>
      </c>
      <c r="B58" s="383" t="s">
        <v>71</v>
      </c>
      <c r="C58" s="383"/>
      <c r="D58" s="383"/>
      <c r="E58" s="383"/>
      <c r="F58" s="383"/>
      <c r="G58" s="383"/>
      <c r="H58" s="383"/>
      <c r="I58" s="383"/>
      <c r="J58" s="383"/>
    </row>
    <row r="59" spans="1:10" ht="30.75" customHeight="1">
      <c r="A59" s="17" t="s">
        <v>72</v>
      </c>
      <c r="B59" s="389" t="s">
        <v>73</v>
      </c>
      <c r="C59" s="389"/>
      <c r="D59" s="389"/>
      <c r="E59" s="389"/>
      <c r="F59" s="389"/>
      <c r="G59" s="389"/>
      <c r="H59" s="389"/>
      <c r="I59" s="389"/>
      <c r="J59" s="389"/>
    </row>
    <row r="60" spans="1:10" ht="27.75" customHeight="1">
      <c r="A60" s="17" t="s">
        <v>72</v>
      </c>
      <c r="B60" s="389" t="s">
        <v>74</v>
      </c>
      <c r="C60" s="389"/>
      <c r="D60" s="389"/>
      <c r="E60" s="389"/>
      <c r="F60" s="389"/>
      <c r="G60" s="389"/>
      <c r="H60" s="389"/>
      <c r="I60" s="389"/>
      <c r="J60" s="389"/>
    </row>
    <row r="61" spans="1:10">
      <c r="A61" s="20" t="s">
        <v>75</v>
      </c>
      <c r="B61" s="383" t="s">
        <v>76</v>
      </c>
      <c r="C61" s="383"/>
      <c r="D61" s="383"/>
      <c r="E61" s="383"/>
      <c r="F61" s="383"/>
      <c r="G61" s="383"/>
      <c r="H61" s="383"/>
      <c r="I61" s="383"/>
      <c r="J61" s="383"/>
    </row>
    <row r="62" spans="1:10" ht="60" customHeight="1">
      <c r="A62" s="17"/>
      <c r="B62" s="400" t="s">
        <v>77</v>
      </c>
      <c r="C62" s="400"/>
      <c r="D62" s="400"/>
      <c r="E62" s="400"/>
      <c r="F62" s="400"/>
      <c r="G62" s="400"/>
      <c r="H62" s="400"/>
      <c r="I62" s="400"/>
      <c r="J62" s="400"/>
    </row>
    <row r="63" spans="1:10" ht="28.5" customHeight="1">
      <c r="A63" s="14"/>
      <c r="B63" s="403" t="s">
        <v>78</v>
      </c>
      <c r="C63" s="404"/>
      <c r="D63" s="404"/>
      <c r="E63" s="404"/>
      <c r="F63" s="404"/>
      <c r="G63" s="392" t="s">
        <v>79</v>
      </c>
      <c r="H63" s="392"/>
      <c r="I63" s="392"/>
      <c r="J63" s="393"/>
    </row>
    <row r="64" spans="1:10" ht="28.5" customHeight="1">
      <c r="A64" s="14"/>
      <c r="B64" s="396" t="s">
        <v>80</v>
      </c>
      <c r="C64" s="397"/>
      <c r="D64" s="397"/>
      <c r="E64" s="397"/>
      <c r="F64" s="397"/>
      <c r="G64" s="394" t="s">
        <v>81</v>
      </c>
      <c r="H64" s="394"/>
      <c r="I64" s="394"/>
      <c r="J64" s="395"/>
    </row>
    <row r="65" spans="1:10" ht="28.5" customHeight="1">
      <c r="A65" s="14"/>
      <c r="B65" s="396" t="s">
        <v>82</v>
      </c>
      <c r="C65" s="397"/>
      <c r="D65" s="397"/>
      <c r="E65" s="397"/>
      <c r="F65" s="397"/>
      <c r="G65" s="394" t="s">
        <v>83</v>
      </c>
      <c r="H65" s="394"/>
      <c r="I65" s="394"/>
      <c r="J65" s="395"/>
    </row>
    <row r="66" spans="1:10" ht="28.5" customHeight="1">
      <c r="A66" s="14"/>
      <c r="B66" s="396" t="s">
        <v>84</v>
      </c>
      <c r="C66" s="397"/>
      <c r="D66" s="397"/>
      <c r="E66" s="397"/>
      <c r="F66" s="397"/>
      <c r="G66" s="394" t="s">
        <v>85</v>
      </c>
      <c r="H66" s="394"/>
      <c r="I66" s="394"/>
      <c r="J66" s="395"/>
    </row>
    <row r="67" spans="1:10" ht="28.5" customHeight="1">
      <c r="A67" s="14"/>
      <c r="B67" s="396" t="s">
        <v>86</v>
      </c>
      <c r="C67" s="397"/>
      <c r="D67" s="397"/>
      <c r="E67" s="397"/>
      <c r="F67" s="397"/>
      <c r="G67" s="394" t="s">
        <v>87</v>
      </c>
      <c r="H67" s="394"/>
      <c r="I67" s="394"/>
      <c r="J67" s="395"/>
    </row>
    <row r="68" spans="1:10">
      <c r="A68" s="14"/>
      <c r="B68" s="398" t="s">
        <v>88</v>
      </c>
      <c r="C68" s="399"/>
      <c r="D68" s="399"/>
      <c r="E68" s="399"/>
      <c r="F68" s="399"/>
      <c r="G68" s="401" t="s">
        <v>89</v>
      </c>
      <c r="H68" s="401"/>
      <c r="I68" s="401"/>
      <c r="J68" s="402"/>
    </row>
    <row r="69" spans="1:10">
      <c r="A69" s="17"/>
      <c r="B69" s="366"/>
      <c r="C69" s="366"/>
      <c r="D69" s="366"/>
      <c r="E69" s="366"/>
      <c r="F69" s="366"/>
      <c r="G69" s="366"/>
      <c r="H69" s="366"/>
      <c r="I69" s="366"/>
      <c r="J69" s="366"/>
    </row>
    <row r="70" spans="1:10">
      <c r="A70" s="20" t="s">
        <v>90</v>
      </c>
      <c r="B70" s="383" t="s">
        <v>91</v>
      </c>
      <c r="C70" s="383"/>
      <c r="D70" s="383"/>
      <c r="E70" s="383"/>
      <c r="F70" s="383"/>
      <c r="G70" s="383"/>
      <c r="H70" s="383"/>
      <c r="I70" s="383"/>
      <c r="J70" s="383"/>
    </row>
    <row r="71" spans="1:10" ht="34.5" customHeight="1">
      <c r="A71" s="21"/>
      <c r="B71" s="400" t="s">
        <v>92</v>
      </c>
      <c r="C71" s="400"/>
      <c r="D71" s="400"/>
      <c r="E71" s="400"/>
      <c r="F71" s="400"/>
      <c r="G71" s="400"/>
      <c r="H71" s="400"/>
      <c r="I71" s="400"/>
      <c r="J71" s="400"/>
    </row>
    <row r="72" spans="1:10">
      <c r="A72" s="20" t="s">
        <v>93</v>
      </c>
      <c r="B72" s="383" t="s">
        <v>94</v>
      </c>
      <c r="C72" s="383"/>
      <c r="D72" s="383"/>
      <c r="E72" s="383"/>
      <c r="F72" s="383"/>
      <c r="G72" s="383"/>
      <c r="H72" s="383"/>
      <c r="I72" s="383"/>
      <c r="J72" s="383"/>
    </row>
    <row r="73" spans="1:10" ht="17.25" customHeight="1">
      <c r="A73" s="20" t="s">
        <v>95</v>
      </c>
      <c r="B73" s="383" t="s">
        <v>96</v>
      </c>
      <c r="C73" s="389"/>
      <c r="D73" s="389"/>
      <c r="E73" s="389"/>
      <c r="F73" s="389"/>
      <c r="G73" s="389"/>
      <c r="H73" s="389"/>
      <c r="I73" s="389"/>
      <c r="J73" s="389"/>
    </row>
    <row r="74" spans="1:10" ht="47.25" customHeight="1">
      <c r="A74" s="20" t="s">
        <v>97</v>
      </c>
      <c r="B74" s="383" t="s">
        <v>98</v>
      </c>
      <c r="C74" s="389"/>
      <c r="D74" s="389"/>
      <c r="E74" s="389"/>
      <c r="F74" s="389"/>
      <c r="G74" s="389"/>
      <c r="H74" s="389"/>
      <c r="I74" s="389"/>
      <c r="J74" s="389"/>
    </row>
    <row r="75" spans="1:10">
      <c r="A75" s="20" t="s">
        <v>99</v>
      </c>
      <c r="B75" s="383" t="s">
        <v>100</v>
      </c>
      <c r="C75" s="389"/>
      <c r="D75" s="389"/>
      <c r="E75" s="389"/>
      <c r="F75" s="389"/>
      <c r="G75" s="389"/>
      <c r="H75" s="389"/>
      <c r="I75" s="389"/>
      <c r="J75" s="389"/>
    </row>
    <row r="76" spans="1:10" ht="33.75" customHeight="1">
      <c r="A76" s="20"/>
      <c r="B76" s="389" t="s">
        <v>101</v>
      </c>
      <c r="C76" s="389"/>
      <c r="D76" s="389"/>
      <c r="E76" s="389"/>
      <c r="F76" s="389"/>
      <c r="G76" s="389"/>
      <c r="H76" s="389"/>
      <c r="I76" s="389"/>
      <c r="J76" s="389"/>
    </row>
    <row r="77" spans="1:10">
      <c r="A77" s="13" t="s">
        <v>102</v>
      </c>
      <c r="B77" s="383" t="s">
        <v>103</v>
      </c>
      <c r="C77" s="383"/>
      <c r="D77" s="383"/>
      <c r="E77" s="383"/>
      <c r="F77" s="383"/>
      <c r="G77" s="383"/>
      <c r="H77" s="383"/>
      <c r="I77" s="383"/>
      <c r="J77" s="383"/>
    </row>
    <row r="78" spans="1:10" ht="36" customHeight="1">
      <c r="A78" s="14"/>
      <c r="B78" s="389" t="s">
        <v>104</v>
      </c>
      <c r="C78" s="389"/>
      <c r="D78" s="389"/>
      <c r="E78" s="389"/>
      <c r="F78" s="389"/>
      <c r="G78" s="389"/>
      <c r="H78" s="389"/>
      <c r="I78" s="389"/>
      <c r="J78" s="389"/>
    </row>
    <row r="79" spans="1:10" ht="59.25" customHeight="1">
      <c r="A79" s="19"/>
      <c r="B79" s="389" t="s">
        <v>105</v>
      </c>
      <c r="C79" s="389"/>
      <c r="D79" s="389"/>
      <c r="E79" s="389"/>
      <c r="F79" s="389"/>
      <c r="G79" s="389"/>
      <c r="H79" s="389"/>
      <c r="I79" s="389"/>
      <c r="J79" s="389"/>
    </row>
    <row r="80" spans="1:10" ht="29.25" customHeight="1">
      <c r="A80" s="19"/>
      <c r="B80" s="389" t="s">
        <v>106</v>
      </c>
      <c r="C80" s="389"/>
      <c r="D80" s="389"/>
      <c r="E80" s="389"/>
      <c r="F80" s="389"/>
      <c r="G80" s="389"/>
      <c r="H80" s="389"/>
      <c r="I80" s="389"/>
      <c r="J80" s="389"/>
    </row>
    <row r="81" spans="1:10" ht="44.25" customHeight="1">
      <c r="A81" s="19"/>
      <c r="B81" s="389" t="s">
        <v>107</v>
      </c>
      <c r="C81" s="389"/>
      <c r="D81" s="389"/>
      <c r="E81" s="389"/>
      <c r="F81" s="389"/>
      <c r="G81" s="389"/>
      <c r="H81" s="389"/>
      <c r="I81" s="389"/>
      <c r="J81" s="389"/>
    </row>
    <row r="82" spans="1:10" ht="40.5" customHeight="1">
      <c r="A82" s="19"/>
      <c r="B82" s="389" t="s">
        <v>108</v>
      </c>
      <c r="C82" s="389"/>
      <c r="D82" s="389"/>
      <c r="E82" s="389"/>
      <c r="F82" s="389"/>
      <c r="G82" s="389"/>
      <c r="H82" s="389"/>
      <c r="I82" s="389"/>
      <c r="J82" s="389"/>
    </row>
    <row r="83" spans="1:10" ht="61.5" customHeight="1">
      <c r="A83" s="19"/>
      <c r="B83" s="389" t="s">
        <v>109</v>
      </c>
      <c r="C83" s="389"/>
      <c r="D83" s="389"/>
      <c r="E83" s="389"/>
      <c r="F83" s="389"/>
      <c r="G83" s="389"/>
      <c r="H83" s="389"/>
      <c r="I83" s="389"/>
      <c r="J83" s="389"/>
    </row>
    <row r="84" spans="1:10">
      <c r="A84" s="20">
        <v>7</v>
      </c>
      <c r="B84" s="383" t="s">
        <v>110</v>
      </c>
      <c r="C84" s="383"/>
      <c r="D84" s="383"/>
      <c r="E84" s="383"/>
      <c r="F84" s="383"/>
      <c r="G84" s="383"/>
      <c r="H84" s="383"/>
      <c r="I84" s="383"/>
      <c r="J84" s="383"/>
    </row>
    <row r="85" spans="1:10" ht="33.75" customHeight="1">
      <c r="A85" s="17" t="s">
        <v>18</v>
      </c>
      <c r="B85" s="389" t="s">
        <v>111</v>
      </c>
      <c r="C85" s="389"/>
      <c r="D85" s="389"/>
      <c r="E85" s="389"/>
      <c r="F85" s="389"/>
      <c r="G85" s="389"/>
      <c r="H85" s="389"/>
      <c r="I85" s="389"/>
      <c r="J85" s="389"/>
    </row>
    <row r="86" spans="1:10" ht="30" customHeight="1">
      <c r="A86" s="17" t="s">
        <v>18</v>
      </c>
      <c r="B86" s="389" t="s">
        <v>112</v>
      </c>
      <c r="C86" s="389"/>
      <c r="D86" s="389"/>
      <c r="E86" s="389"/>
      <c r="F86" s="389"/>
      <c r="G86" s="389"/>
      <c r="H86" s="389"/>
      <c r="I86" s="389"/>
      <c r="J86" s="389"/>
    </row>
    <row r="87" spans="1:10" ht="20.25" customHeight="1">
      <c r="A87" s="22" t="s">
        <v>72</v>
      </c>
      <c r="B87" s="389" t="s">
        <v>113</v>
      </c>
      <c r="C87" s="389"/>
      <c r="D87" s="389"/>
      <c r="E87" s="389"/>
      <c r="F87" s="389"/>
      <c r="G87" s="389"/>
      <c r="H87" s="389"/>
      <c r="I87" s="389"/>
      <c r="J87" s="389"/>
    </row>
    <row r="88" spans="1:10">
      <c r="A88" s="22" t="s">
        <v>72</v>
      </c>
      <c r="B88" s="389" t="s">
        <v>114</v>
      </c>
      <c r="C88" s="389"/>
      <c r="D88" s="389"/>
      <c r="E88" s="389"/>
      <c r="F88" s="389"/>
      <c r="G88" s="389"/>
      <c r="H88" s="389"/>
      <c r="I88" s="389"/>
      <c r="J88" s="389"/>
    </row>
    <row r="89" spans="1:10">
      <c r="A89" s="13" t="s">
        <v>115</v>
      </c>
      <c r="B89" s="383" t="s">
        <v>116</v>
      </c>
      <c r="C89" s="383"/>
      <c r="D89" s="383"/>
      <c r="E89" s="383"/>
      <c r="F89" s="383"/>
      <c r="G89" s="383"/>
      <c r="H89" s="383"/>
      <c r="I89" s="383"/>
      <c r="J89" s="383"/>
    </row>
    <row r="90" spans="1:10" ht="74.25" customHeight="1">
      <c r="A90" s="20" t="s">
        <v>117</v>
      </c>
      <c r="B90" s="389" t="s">
        <v>118</v>
      </c>
      <c r="C90" s="389"/>
      <c r="D90" s="389"/>
      <c r="E90" s="389"/>
      <c r="F90" s="389"/>
      <c r="G90" s="389"/>
      <c r="H90" s="389"/>
      <c r="I90" s="389"/>
      <c r="J90" s="389"/>
    </row>
    <row r="91" spans="1:10" ht="42.75" customHeight="1">
      <c r="A91" s="20" t="s">
        <v>119</v>
      </c>
      <c r="B91" s="389" t="s">
        <v>120</v>
      </c>
      <c r="C91" s="389"/>
      <c r="D91" s="389"/>
      <c r="E91" s="389"/>
      <c r="F91" s="389"/>
      <c r="G91" s="389"/>
      <c r="H91" s="389"/>
      <c r="I91" s="389"/>
      <c r="J91" s="389"/>
    </row>
    <row r="92" spans="1:10" ht="49.5" customHeight="1">
      <c r="A92" s="20" t="s">
        <v>121</v>
      </c>
      <c r="B92" s="389" t="s">
        <v>469</v>
      </c>
      <c r="C92" s="389"/>
      <c r="D92" s="389"/>
      <c r="E92" s="389"/>
      <c r="F92" s="389"/>
      <c r="G92" s="389"/>
      <c r="H92" s="389"/>
      <c r="I92" s="389"/>
      <c r="J92" s="389"/>
    </row>
    <row r="93" spans="1:10">
      <c r="A93" s="13" t="s">
        <v>122</v>
      </c>
      <c r="B93" s="383" t="s">
        <v>123</v>
      </c>
      <c r="C93" s="383"/>
      <c r="D93" s="383"/>
      <c r="E93" s="383"/>
      <c r="F93" s="383"/>
      <c r="G93" s="383"/>
      <c r="H93" s="383"/>
      <c r="I93" s="383"/>
      <c r="J93" s="383"/>
    </row>
    <row r="94" spans="1:10">
      <c r="A94" s="14" t="s">
        <v>56</v>
      </c>
      <c r="B94" s="389" t="s">
        <v>124</v>
      </c>
      <c r="C94" s="389"/>
      <c r="D94" s="389"/>
      <c r="E94" s="389"/>
      <c r="F94" s="389"/>
      <c r="G94" s="389"/>
      <c r="H94" s="389"/>
      <c r="I94" s="389"/>
      <c r="J94" s="389"/>
    </row>
    <row r="95" spans="1:10">
      <c r="A95" s="14" t="s">
        <v>56</v>
      </c>
      <c r="B95" s="389" t="s">
        <v>125</v>
      </c>
      <c r="C95" s="389"/>
      <c r="D95" s="389"/>
      <c r="E95" s="389"/>
      <c r="F95" s="389"/>
      <c r="G95" s="389"/>
      <c r="H95" s="389"/>
      <c r="I95" s="389"/>
      <c r="J95" s="389"/>
    </row>
    <row r="96" spans="1:10" ht="28.5" customHeight="1">
      <c r="A96" s="14" t="s">
        <v>56</v>
      </c>
      <c r="B96" s="389" t="s">
        <v>126</v>
      </c>
      <c r="C96" s="389"/>
      <c r="D96" s="389"/>
      <c r="E96" s="389"/>
      <c r="F96" s="389"/>
      <c r="G96" s="389"/>
      <c r="H96" s="389"/>
      <c r="I96" s="389"/>
      <c r="J96" s="389"/>
    </row>
    <row r="97" spans="1:10" ht="32.25" customHeight="1">
      <c r="A97" s="14" t="s">
        <v>56</v>
      </c>
      <c r="B97" s="389" t="s">
        <v>127</v>
      </c>
      <c r="C97" s="389"/>
      <c r="D97" s="389"/>
      <c r="E97" s="389"/>
      <c r="F97" s="389"/>
      <c r="G97" s="389"/>
      <c r="H97" s="389"/>
      <c r="I97" s="389"/>
      <c r="J97" s="389"/>
    </row>
    <row r="98" spans="1:10">
      <c r="A98" s="13">
        <v>10</v>
      </c>
      <c r="B98" s="383" t="s">
        <v>128</v>
      </c>
      <c r="C98" s="383"/>
      <c r="D98" s="383"/>
      <c r="E98" s="383"/>
      <c r="F98" s="383"/>
      <c r="G98" s="383"/>
      <c r="H98" s="383"/>
      <c r="I98" s="383"/>
      <c r="J98" s="383"/>
    </row>
    <row r="99" spans="1:10">
      <c r="A99" s="20" t="s">
        <v>129</v>
      </c>
      <c r="B99" s="389" t="s">
        <v>130</v>
      </c>
      <c r="C99" s="389"/>
      <c r="D99" s="389"/>
      <c r="E99" s="389"/>
      <c r="F99" s="389"/>
      <c r="G99" s="389"/>
      <c r="H99" s="389"/>
      <c r="I99" s="389"/>
      <c r="J99" s="389"/>
    </row>
    <row r="100" spans="1:10" ht="33" customHeight="1">
      <c r="A100" s="23" t="s">
        <v>72</v>
      </c>
      <c r="B100" s="389" t="s">
        <v>131</v>
      </c>
      <c r="C100" s="389"/>
      <c r="D100" s="389"/>
      <c r="E100" s="389"/>
      <c r="F100" s="389"/>
      <c r="G100" s="389"/>
      <c r="H100" s="389"/>
      <c r="I100" s="389"/>
      <c r="J100" s="389"/>
    </row>
    <row r="101" spans="1:10" ht="28.5" customHeight="1">
      <c r="A101" s="23" t="s">
        <v>72</v>
      </c>
      <c r="B101" s="389" t="s">
        <v>132</v>
      </c>
      <c r="C101" s="389"/>
      <c r="D101" s="389"/>
      <c r="E101" s="389"/>
      <c r="F101" s="389"/>
      <c r="G101" s="389"/>
      <c r="H101" s="389"/>
      <c r="I101" s="389"/>
      <c r="J101" s="389"/>
    </row>
    <row r="102" spans="1:10" ht="13.5" customHeight="1">
      <c r="A102" s="23" t="s">
        <v>72</v>
      </c>
      <c r="B102" s="389" t="s">
        <v>133</v>
      </c>
      <c r="C102" s="389"/>
      <c r="D102" s="389"/>
      <c r="E102" s="389"/>
      <c r="F102" s="389"/>
      <c r="G102" s="389"/>
      <c r="H102" s="389"/>
      <c r="I102" s="389"/>
      <c r="J102" s="389"/>
    </row>
    <row r="103" spans="1:10" ht="17.25" customHeight="1">
      <c r="A103" s="23" t="s">
        <v>72</v>
      </c>
      <c r="B103" s="389" t="s">
        <v>134</v>
      </c>
      <c r="C103" s="389"/>
      <c r="D103" s="389"/>
      <c r="E103" s="389"/>
      <c r="F103" s="389"/>
      <c r="G103" s="389"/>
      <c r="H103" s="389"/>
      <c r="I103" s="389"/>
      <c r="J103" s="389"/>
    </row>
    <row r="104" spans="1:10">
      <c r="A104" s="23" t="s">
        <v>72</v>
      </c>
      <c r="B104" s="389" t="s">
        <v>135</v>
      </c>
      <c r="C104" s="389"/>
      <c r="D104" s="389"/>
      <c r="E104" s="389"/>
      <c r="F104" s="389"/>
      <c r="G104" s="389"/>
      <c r="H104" s="389"/>
      <c r="I104" s="389"/>
      <c r="J104" s="389"/>
    </row>
    <row r="105" spans="1:10" ht="48" customHeight="1">
      <c r="A105" s="20" t="s">
        <v>136</v>
      </c>
      <c r="B105" s="389" t="s">
        <v>137</v>
      </c>
      <c r="C105" s="389"/>
      <c r="D105" s="389"/>
      <c r="E105" s="389"/>
      <c r="F105" s="389"/>
      <c r="G105" s="389"/>
      <c r="H105" s="389"/>
      <c r="I105" s="389"/>
      <c r="J105" s="389"/>
    </row>
    <row r="106" spans="1:10" ht="46.5" customHeight="1">
      <c r="A106" s="20" t="s">
        <v>138</v>
      </c>
      <c r="B106" s="389" t="s">
        <v>139</v>
      </c>
      <c r="C106" s="389"/>
      <c r="D106" s="389"/>
      <c r="E106" s="389"/>
      <c r="F106" s="389"/>
      <c r="G106" s="389"/>
      <c r="H106" s="389"/>
      <c r="I106" s="389"/>
      <c r="J106" s="389"/>
    </row>
    <row r="107" spans="1:10" ht="18.75" customHeight="1">
      <c r="A107" s="23" t="s">
        <v>72</v>
      </c>
      <c r="B107" s="389" t="s">
        <v>140</v>
      </c>
      <c r="C107" s="389"/>
      <c r="D107" s="389"/>
      <c r="E107" s="389"/>
      <c r="F107" s="389"/>
      <c r="G107" s="389"/>
      <c r="H107" s="389"/>
      <c r="I107" s="389"/>
      <c r="J107" s="389"/>
    </row>
    <row r="108" spans="1:10">
      <c r="A108" s="23" t="s">
        <v>72</v>
      </c>
      <c r="B108" s="389" t="s">
        <v>141</v>
      </c>
      <c r="C108" s="389"/>
      <c r="D108" s="389"/>
      <c r="E108" s="389"/>
      <c r="F108" s="389"/>
      <c r="G108" s="389"/>
      <c r="H108" s="389"/>
      <c r="I108" s="389"/>
      <c r="J108" s="389"/>
    </row>
    <row r="109" spans="1:10">
      <c r="A109" s="20" t="s">
        <v>142</v>
      </c>
      <c r="B109" s="383" t="s">
        <v>143</v>
      </c>
      <c r="C109" s="383"/>
      <c r="D109" s="383"/>
      <c r="E109" s="383"/>
      <c r="F109" s="383"/>
      <c r="G109" s="383"/>
      <c r="H109" s="383"/>
      <c r="I109" s="383"/>
      <c r="J109" s="383"/>
    </row>
    <row r="110" spans="1:10" ht="42.75" customHeight="1">
      <c r="A110" s="23"/>
      <c r="B110" s="389" t="s">
        <v>144</v>
      </c>
      <c r="C110" s="389"/>
      <c r="D110" s="389"/>
      <c r="E110" s="389"/>
      <c r="F110" s="389"/>
      <c r="G110" s="389"/>
      <c r="H110" s="389"/>
      <c r="I110" s="389"/>
      <c r="J110" s="389"/>
    </row>
    <row r="111" spans="1:10" ht="29.25" customHeight="1">
      <c r="A111" s="20" t="s">
        <v>145</v>
      </c>
      <c r="B111" s="383" t="s">
        <v>146</v>
      </c>
      <c r="C111" s="383"/>
      <c r="D111" s="383"/>
      <c r="E111" s="383"/>
      <c r="F111" s="383"/>
      <c r="G111" s="383"/>
      <c r="H111" s="383"/>
      <c r="I111" s="383"/>
      <c r="J111" s="383"/>
    </row>
    <row r="112" spans="1:10" ht="30.75" customHeight="1">
      <c r="A112" s="17" t="s">
        <v>147</v>
      </c>
      <c r="B112" s="389" t="s">
        <v>148</v>
      </c>
      <c r="C112" s="389"/>
      <c r="D112" s="389"/>
      <c r="E112" s="389"/>
      <c r="F112" s="389"/>
      <c r="G112" s="389"/>
      <c r="H112" s="389"/>
      <c r="I112" s="389"/>
      <c r="J112" s="389"/>
    </row>
    <row r="113" spans="1:10" ht="58.5" customHeight="1">
      <c r="A113" s="17" t="s">
        <v>147</v>
      </c>
      <c r="B113" s="389" t="s">
        <v>149</v>
      </c>
      <c r="C113" s="389"/>
      <c r="D113" s="389"/>
      <c r="E113" s="389"/>
      <c r="F113" s="389"/>
      <c r="G113" s="389"/>
      <c r="H113" s="389"/>
      <c r="I113" s="389"/>
      <c r="J113" s="389"/>
    </row>
    <row r="114" spans="1:10">
      <c r="A114" s="13" t="s">
        <v>150</v>
      </c>
      <c r="B114" s="383" t="s">
        <v>151</v>
      </c>
      <c r="C114" s="383"/>
      <c r="D114" s="383"/>
      <c r="E114" s="383"/>
      <c r="F114" s="383"/>
      <c r="G114" s="383"/>
      <c r="H114" s="383"/>
      <c r="I114" s="383"/>
      <c r="J114" s="383"/>
    </row>
    <row r="115" spans="1:10" ht="45.75" customHeight="1">
      <c r="A115" s="17" t="s">
        <v>147</v>
      </c>
      <c r="B115" s="389" t="s">
        <v>152</v>
      </c>
      <c r="C115" s="389"/>
      <c r="D115" s="389"/>
      <c r="E115" s="389"/>
      <c r="F115" s="389"/>
      <c r="G115" s="389"/>
      <c r="H115" s="389"/>
      <c r="I115" s="389"/>
      <c r="J115" s="389"/>
    </row>
    <row r="116" spans="1:10" ht="81.75" customHeight="1">
      <c r="A116" s="17" t="s">
        <v>147</v>
      </c>
      <c r="B116" s="389" t="s">
        <v>153</v>
      </c>
      <c r="C116" s="389"/>
      <c r="D116" s="389"/>
      <c r="E116" s="389"/>
      <c r="F116" s="389"/>
      <c r="G116" s="389"/>
      <c r="H116" s="389"/>
      <c r="I116" s="389"/>
      <c r="J116" s="389"/>
    </row>
    <row r="117" spans="1:10">
      <c r="A117" s="13" t="s">
        <v>154</v>
      </c>
      <c r="B117" s="383" t="s">
        <v>155</v>
      </c>
      <c r="C117" s="383"/>
      <c r="D117" s="383"/>
      <c r="E117" s="383"/>
      <c r="F117" s="383"/>
      <c r="G117" s="383"/>
      <c r="H117" s="383"/>
      <c r="I117" s="383"/>
      <c r="J117" s="383"/>
    </row>
    <row r="118" spans="1:10">
      <c r="A118" s="13" t="s">
        <v>156</v>
      </c>
      <c r="B118" s="383" t="s">
        <v>157</v>
      </c>
      <c r="C118" s="383"/>
      <c r="D118" s="383"/>
      <c r="E118" s="383"/>
      <c r="F118" s="383"/>
      <c r="G118" s="383"/>
      <c r="H118" s="383"/>
      <c r="I118" s="383"/>
      <c r="J118" s="383"/>
    </row>
    <row r="119" spans="1:10" ht="32.25" customHeight="1">
      <c r="A119" s="14"/>
      <c r="B119" s="389" t="s">
        <v>158</v>
      </c>
      <c r="C119" s="389"/>
      <c r="D119" s="389"/>
      <c r="E119" s="389"/>
      <c r="F119" s="389"/>
      <c r="G119" s="389"/>
      <c r="H119" s="389"/>
      <c r="I119" s="389"/>
      <c r="J119" s="389"/>
    </row>
    <row r="120" spans="1:10">
      <c r="A120" s="17" t="s">
        <v>18</v>
      </c>
      <c r="B120" s="389" t="s">
        <v>159</v>
      </c>
      <c r="C120" s="389"/>
      <c r="D120" s="389"/>
      <c r="E120" s="389"/>
      <c r="F120" s="389"/>
      <c r="G120" s="389"/>
      <c r="H120" s="389"/>
      <c r="I120" s="389"/>
      <c r="J120" s="389"/>
    </row>
    <row r="121" spans="1:10">
      <c r="A121" s="17" t="s">
        <v>18</v>
      </c>
      <c r="B121" s="389" t="s">
        <v>160</v>
      </c>
      <c r="C121" s="389"/>
      <c r="D121" s="389"/>
      <c r="E121" s="389"/>
      <c r="F121" s="389"/>
      <c r="G121" s="389"/>
      <c r="H121" s="389"/>
      <c r="I121" s="389"/>
      <c r="J121" s="389"/>
    </row>
    <row r="122" spans="1:10">
      <c r="A122" s="17" t="s">
        <v>18</v>
      </c>
      <c r="B122" s="389" t="s">
        <v>161</v>
      </c>
      <c r="C122" s="389"/>
      <c r="D122" s="389"/>
      <c r="E122" s="389"/>
      <c r="F122" s="389"/>
      <c r="G122" s="389"/>
      <c r="H122" s="389"/>
      <c r="I122" s="389"/>
      <c r="J122" s="389"/>
    </row>
    <row r="123" spans="1:10">
      <c r="A123" s="13" t="s">
        <v>162</v>
      </c>
      <c r="B123" s="383" t="s">
        <v>163</v>
      </c>
      <c r="C123" s="383"/>
      <c r="D123" s="383"/>
      <c r="E123" s="383"/>
      <c r="F123" s="383"/>
      <c r="G123" s="383"/>
      <c r="H123" s="383"/>
      <c r="I123" s="383"/>
      <c r="J123" s="383"/>
    </row>
    <row r="124" spans="1:10">
      <c r="A124" s="14"/>
      <c r="B124" s="389" t="s">
        <v>164</v>
      </c>
      <c r="C124" s="389"/>
      <c r="D124" s="389"/>
      <c r="E124" s="389"/>
      <c r="F124" s="389"/>
      <c r="G124" s="389"/>
      <c r="H124" s="389"/>
      <c r="I124" s="389"/>
      <c r="J124" s="389"/>
    </row>
    <row r="125" spans="1:10" ht="33.75" customHeight="1">
      <c r="A125" s="17" t="s">
        <v>18</v>
      </c>
      <c r="B125" s="389" t="s">
        <v>165</v>
      </c>
      <c r="C125" s="389"/>
      <c r="D125" s="389"/>
      <c r="E125" s="389"/>
      <c r="F125" s="389"/>
      <c r="G125" s="389"/>
      <c r="H125" s="389"/>
      <c r="I125" s="389"/>
      <c r="J125" s="389"/>
    </row>
    <row r="126" spans="1:10" ht="29.25" customHeight="1">
      <c r="A126" s="17" t="s">
        <v>18</v>
      </c>
      <c r="B126" s="389" t="s">
        <v>166</v>
      </c>
      <c r="C126" s="389"/>
      <c r="D126" s="389"/>
      <c r="E126" s="389"/>
      <c r="F126" s="389"/>
      <c r="G126" s="389"/>
      <c r="H126" s="389"/>
      <c r="I126" s="389"/>
      <c r="J126" s="389"/>
    </row>
    <row r="127" spans="1:10" ht="20.25" customHeight="1">
      <c r="A127" s="14"/>
      <c r="B127" s="389" t="s">
        <v>167</v>
      </c>
      <c r="C127" s="389"/>
      <c r="D127" s="389"/>
      <c r="E127" s="389"/>
      <c r="F127" s="389"/>
      <c r="G127" s="389"/>
      <c r="H127" s="389"/>
      <c r="I127" s="389"/>
      <c r="J127" s="389"/>
    </row>
    <row r="128" spans="1:10">
      <c r="A128" s="14"/>
      <c r="B128" s="389" t="s">
        <v>168</v>
      </c>
      <c r="C128" s="389"/>
      <c r="D128" s="389"/>
      <c r="E128" s="389"/>
      <c r="F128" s="389"/>
      <c r="G128" s="389"/>
      <c r="H128" s="389"/>
      <c r="I128" s="389"/>
      <c r="J128" s="389"/>
    </row>
    <row r="129" spans="1:10">
      <c r="A129" s="13" t="s">
        <v>169</v>
      </c>
      <c r="B129" s="383" t="s">
        <v>170</v>
      </c>
      <c r="C129" s="383"/>
      <c r="D129" s="383"/>
      <c r="E129" s="383"/>
      <c r="F129" s="383"/>
      <c r="G129" s="383"/>
      <c r="H129" s="383"/>
      <c r="I129" s="383"/>
      <c r="J129" s="383"/>
    </row>
    <row r="130" spans="1:10" ht="64.5" customHeight="1">
      <c r="A130" s="17" t="s">
        <v>18</v>
      </c>
      <c r="B130" s="389" t="s">
        <v>473</v>
      </c>
      <c r="C130" s="389"/>
      <c r="D130" s="389"/>
      <c r="E130" s="389"/>
      <c r="F130" s="389"/>
      <c r="G130" s="389"/>
      <c r="H130" s="389"/>
      <c r="I130" s="389"/>
      <c r="J130" s="389"/>
    </row>
    <row r="131" spans="1:10" ht="46.5" customHeight="1">
      <c r="A131" s="17" t="s">
        <v>18</v>
      </c>
      <c r="B131" s="389" t="s">
        <v>470</v>
      </c>
      <c r="C131" s="389"/>
      <c r="D131" s="389"/>
      <c r="E131" s="389"/>
      <c r="F131" s="389"/>
      <c r="G131" s="389"/>
      <c r="H131" s="389"/>
      <c r="I131" s="389"/>
      <c r="J131" s="389"/>
    </row>
    <row r="132" spans="1:10">
      <c r="A132" s="17" t="s">
        <v>18</v>
      </c>
      <c r="B132" s="389" t="s">
        <v>171</v>
      </c>
      <c r="C132" s="389"/>
      <c r="D132" s="389"/>
      <c r="E132" s="389"/>
      <c r="F132" s="389"/>
      <c r="G132" s="389"/>
      <c r="H132" s="389"/>
      <c r="I132" s="389"/>
      <c r="J132" s="389"/>
    </row>
    <row r="133" spans="1:10" ht="6.75" customHeight="1">
      <c r="A133" s="24"/>
      <c r="B133" s="25"/>
      <c r="C133" s="5"/>
      <c r="D133" s="5"/>
      <c r="E133" s="5"/>
      <c r="F133" s="5"/>
      <c r="G133" s="5"/>
      <c r="H133" s="6"/>
      <c r="I133" s="6"/>
      <c r="J133" s="6"/>
    </row>
    <row r="134" spans="1:10">
      <c r="A134" s="26" t="s">
        <v>172</v>
      </c>
      <c r="B134" s="405" t="s">
        <v>173</v>
      </c>
      <c r="C134" s="405"/>
      <c r="D134" s="405"/>
      <c r="E134" s="405"/>
      <c r="F134" s="405"/>
      <c r="G134" s="405"/>
      <c r="H134" s="405"/>
      <c r="I134" s="405"/>
      <c r="J134" s="405"/>
    </row>
    <row r="135" spans="1:10" ht="4.5" customHeight="1">
      <c r="A135" s="24"/>
      <c r="B135" s="25"/>
      <c r="C135" s="5"/>
      <c r="D135" s="5"/>
      <c r="E135" s="5"/>
      <c r="F135" s="5"/>
      <c r="G135" s="5"/>
      <c r="H135" s="6"/>
      <c r="I135" s="6"/>
      <c r="J135" s="6"/>
    </row>
    <row r="136" spans="1:10">
      <c r="A136" s="27" t="s">
        <v>7</v>
      </c>
      <c r="B136" s="28" t="s">
        <v>174</v>
      </c>
      <c r="C136" s="29"/>
      <c r="D136" s="29"/>
      <c r="E136" s="29"/>
      <c r="F136" s="29"/>
      <c r="G136" s="29"/>
      <c r="H136" s="30" t="s">
        <v>175</v>
      </c>
      <c r="I136" s="31"/>
      <c r="J136" s="30" t="s">
        <v>176</v>
      </c>
    </row>
    <row r="137" spans="1:10">
      <c r="A137" s="27"/>
      <c r="B137" s="28"/>
      <c r="C137" s="29"/>
      <c r="D137" s="29"/>
      <c r="E137" s="29"/>
      <c r="F137" s="29"/>
      <c r="G137" s="29"/>
      <c r="H137" s="32"/>
      <c r="I137" s="31"/>
      <c r="J137" s="32"/>
    </row>
    <row r="138" spans="1:10" ht="20.25" customHeight="1">
      <c r="A138" s="33"/>
      <c r="B138" s="379" t="s">
        <v>177</v>
      </c>
      <c r="C138" s="379"/>
      <c r="D138" s="34"/>
      <c r="E138" s="34"/>
      <c r="F138" s="34"/>
      <c r="G138" s="34"/>
      <c r="H138" s="35">
        <f>+'[1]111'!$C$16</f>
        <v>3547205312</v>
      </c>
      <c r="I138" s="35"/>
      <c r="J138" s="35">
        <f>+[1]CD3!$D$10</f>
        <v>2828626488</v>
      </c>
    </row>
    <row r="139" spans="1:10" ht="20.25" customHeight="1">
      <c r="A139" s="33"/>
      <c r="B139" s="40" t="s">
        <v>179</v>
      </c>
      <c r="C139" s="34"/>
      <c r="D139" s="34"/>
      <c r="E139" s="34"/>
      <c r="F139" s="34"/>
      <c r="G139" s="34"/>
      <c r="H139" s="35">
        <f>H140+H141+H142</f>
        <v>27910468277</v>
      </c>
      <c r="I139" s="35"/>
      <c r="J139" s="35">
        <f>+J140+J141</f>
        <v>81303158516</v>
      </c>
    </row>
    <row r="140" spans="1:10" ht="20.25" customHeight="1">
      <c r="A140" s="41"/>
      <c r="B140" s="369" t="s">
        <v>180</v>
      </c>
      <c r="C140" s="370"/>
      <c r="D140" s="370"/>
      <c r="E140" s="370"/>
      <c r="F140" s="370"/>
      <c r="G140" s="370"/>
      <c r="H140" s="371">
        <f>+'[1]112a'!$C$40</f>
        <v>27905720343</v>
      </c>
      <c r="I140" s="371"/>
      <c r="J140" s="371">
        <v>81217006813</v>
      </c>
    </row>
    <row r="141" spans="1:10" ht="20.25" customHeight="1">
      <c r="A141" s="41"/>
      <c r="B141" s="369" t="s">
        <v>181</v>
      </c>
      <c r="C141" s="370"/>
      <c r="D141" s="370"/>
      <c r="E141" s="370"/>
      <c r="F141" s="370"/>
      <c r="G141" s="370"/>
      <c r="H141" s="371">
        <f>+'[1]112b'!$G$10</f>
        <v>4747934</v>
      </c>
      <c r="I141" s="371"/>
      <c r="J141" s="371">
        <v>86151703</v>
      </c>
    </row>
    <row r="142" spans="1:10" ht="20.25" customHeight="1">
      <c r="A142" s="36"/>
      <c r="B142" s="369" t="s">
        <v>182</v>
      </c>
      <c r="C142" s="38"/>
      <c r="D142" s="38"/>
      <c r="E142" s="38"/>
      <c r="F142" s="38"/>
      <c r="G142" s="38"/>
      <c r="H142" s="371"/>
      <c r="I142" s="39"/>
      <c r="J142" s="39"/>
    </row>
    <row r="143" spans="1:10">
      <c r="A143" s="36"/>
      <c r="B143" s="37"/>
      <c r="C143" s="38"/>
      <c r="D143" s="38"/>
      <c r="E143" s="38"/>
      <c r="F143" s="38"/>
      <c r="G143" s="38"/>
      <c r="H143" s="43"/>
      <c r="I143" s="43"/>
      <c r="J143" s="43"/>
    </row>
    <row r="144" spans="1:10" ht="15.75" thickBot="1">
      <c r="A144" s="36"/>
      <c r="B144" s="44" t="s">
        <v>183</v>
      </c>
      <c r="C144" s="45"/>
      <c r="D144" s="45"/>
      <c r="E144" s="45"/>
      <c r="F144" s="45"/>
      <c r="G144" s="34"/>
      <c r="H144" s="46">
        <f>H139+H138</f>
        <v>31457673589</v>
      </c>
      <c r="I144" s="31"/>
      <c r="J144" s="46">
        <f>J138+J139</f>
        <v>84131785004</v>
      </c>
    </row>
    <row r="145" spans="1:10" ht="15.75" thickTop="1">
      <c r="A145" s="5"/>
      <c r="B145" s="47"/>
      <c r="C145" s="48"/>
      <c r="D145" s="48"/>
      <c r="E145" s="48"/>
      <c r="F145" s="48"/>
      <c r="G145" s="48"/>
      <c r="H145" s="6"/>
      <c r="I145" s="6"/>
      <c r="J145" s="6"/>
    </row>
    <row r="146" spans="1:10">
      <c r="A146" s="27" t="s">
        <v>14</v>
      </c>
      <c r="B146" s="11" t="s">
        <v>184</v>
      </c>
      <c r="C146" s="2"/>
      <c r="D146" s="2"/>
      <c r="E146" s="2"/>
      <c r="F146" s="2"/>
      <c r="G146" s="2"/>
      <c r="H146" s="32">
        <f>+H147</f>
        <v>79997748144</v>
      </c>
      <c r="I146" s="32"/>
      <c r="J146" s="32"/>
    </row>
    <row r="147" spans="1:10" ht="21.75" customHeight="1">
      <c r="A147" s="5"/>
      <c r="B147" s="25" t="s">
        <v>185</v>
      </c>
      <c r="C147" s="5"/>
      <c r="D147" s="5"/>
      <c r="E147" s="5"/>
      <c r="F147" s="5"/>
      <c r="G147" s="5"/>
      <c r="H147" s="39">
        <f>+'[1]121'!$G$9</f>
        <v>79997748144</v>
      </c>
      <c r="I147" s="39"/>
      <c r="J147" s="39"/>
    </row>
    <row r="148" spans="1:10">
      <c r="A148" s="27" t="s">
        <v>16</v>
      </c>
      <c r="B148" s="11" t="s">
        <v>186</v>
      </c>
      <c r="C148" s="2"/>
      <c r="D148" s="2"/>
      <c r="E148" s="2"/>
      <c r="F148" s="2"/>
      <c r="G148" s="2"/>
      <c r="H148" s="30" t="s">
        <v>175</v>
      </c>
      <c r="I148" s="31"/>
      <c r="J148" s="30" t="s">
        <v>176</v>
      </c>
    </row>
    <row r="149" spans="1:10">
      <c r="A149" s="372"/>
      <c r="B149" s="373" t="s">
        <v>187</v>
      </c>
      <c r="C149" s="372"/>
      <c r="D149" s="372"/>
      <c r="E149" s="372"/>
      <c r="F149" s="372"/>
      <c r="G149" s="372"/>
      <c r="H149" s="374">
        <f>+[1]CD1!$D$16</f>
        <v>339510929354</v>
      </c>
      <c r="I149" s="374"/>
      <c r="J149" s="374">
        <v>311724600141</v>
      </c>
    </row>
    <row r="150" spans="1:10">
      <c r="A150" s="372"/>
      <c r="B150" s="373" t="s">
        <v>188</v>
      </c>
      <c r="C150" s="372"/>
      <c r="D150" s="372"/>
      <c r="E150" s="372"/>
      <c r="F150" s="372"/>
      <c r="G150" s="372"/>
      <c r="H150" s="374">
        <f>+[1]CD1!$D$17</f>
        <v>67150498376</v>
      </c>
      <c r="I150" s="374"/>
      <c r="J150" s="374">
        <v>29698274282</v>
      </c>
    </row>
    <row r="151" spans="1:10">
      <c r="A151" s="372"/>
      <c r="B151" s="373" t="s">
        <v>189</v>
      </c>
      <c r="C151" s="372"/>
      <c r="D151" s="372"/>
      <c r="E151" s="372"/>
      <c r="F151" s="372"/>
      <c r="G151" s="372"/>
      <c r="H151" s="374"/>
      <c r="I151" s="374"/>
      <c r="J151" s="374"/>
    </row>
    <row r="152" spans="1:10">
      <c r="A152" s="372"/>
      <c r="B152" s="373" t="s">
        <v>190</v>
      </c>
      <c r="C152" s="372"/>
      <c r="D152" s="372"/>
      <c r="E152" s="372"/>
      <c r="F152" s="372"/>
      <c r="G152" s="372"/>
      <c r="H152" s="374"/>
      <c r="I152" s="374"/>
      <c r="J152" s="374"/>
    </row>
    <row r="153" spans="1:10">
      <c r="A153" s="372"/>
      <c r="B153" s="373" t="s">
        <v>191</v>
      </c>
      <c r="C153" s="372"/>
      <c r="D153" s="372"/>
      <c r="E153" s="372"/>
      <c r="F153" s="372"/>
      <c r="G153" s="372"/>
      <c r="H153" s="375"/>
      <c r="I153" s="374"/>
      <c r="J153" s="374"/>
    </row>
    <row r="154" spans="1:10">
      <c r="A154" s="372"/>
      <c r="B154" s="373" t="s">
        <v>192</v>
      </c>
      <c r="C154" s="372"/>
      <c r="D154" s="372"/>
      <c r="E154" s="372"/>
      <c r="F154" s="372"/>
      <c r="G154" s="372"/>
      <c r="H154" s="374">
        <f>+[1]CD1!$D$20</f>
        <v>29978532560</v>
      </c>
      <c r="I154" s="374"/>
      <c r="J154" s="374">
        <v>1645051887</v>
      </c>
    </row>
    <row r="155" spans="1:10">
      <c r="A155" s="368"/>
      <c r="B155" s="373" t="s">
        <v>193</v>
      </c>
      <c r="C155" s="368"/>
      <c r="D155" s="368"/>
      <c r="E155" s="368"/>
      <c r="F155" s="368"/>
      <c r="G155" s="368"/>
      <c r="H155" s="374">
        <f>+[1]CD1!$D$21</f>
        <v>-4181608332</v>
      </c>
      <c r="I155" s="6"/>
      <c r="J155" s="6">
        <v>-4157970080</v>
      </c>
    </row>
    <row r="156" spans="1:10" ht="15.75" thickBot="1">
      <c r="A156" s="2"/>
      <c r="B156" s="44" t="s">
        <v>183</v>
      </c>
      <c r="C156" s="45"/>
      <c r="D156" s="45"/>
      <c r="E156" s="45"/>
      <c r="F156" s="45"/>
      <c r="G156" s="34"/>
      <c r="H156" s="46">
        <f>H154+H153+H152+H151+H150+H149+H155</f>
        <v>432458351958</v>
      </c>
      <c r="I156" s="31"/>
      <c r="J156" s="46">
        <f>J154+J153+J152+J151+J150+J149+J155</f>
        <v>338909956230</v>
      </c>
    </row>
    <row r="157" spans="1:10" ht="12" customHeight="1" thickTop="1">
      <c r="A157" s="5"/>
      <c r="B157" s="25"/>
      <c r="C157" s="5"/>
      <c r="D157" s="5"/>
      <c r="E157" s="5"/>
      <c r="F157" s="5"/>
      <c r="G157" s="5"/>
      <c r="H157" s="6"/>
      <c r="I157" s="6"/>
      <c r="J157" s="6"/>
    </row>
    <row r="158" spans="1:10">
      <c r="A158" s="27" t="s">
        <v>90</v>
      </c>
      <c r="B158" s="11" t="s">
        <v>194</v>
      </c>
      <c r="C158" s="2"/>
      <c r="D158" s="2"/>
      <c r="E158" s="2"/>
      <c r="F158" s="2"/>
      <c r="G158" s="2"/>
      <c r="H158" s="30" t="s">
        <v>195</v>
      </c>
      <c r="I158" s="31"/>
      <c r="J158" s="30" t="s">
        <v>176</v>
      </c>
    </row>
    <row r="159" spans="1:10">
      <c r="A159" s="2"/>
      <c r="B159" s="25" t="s">
        <v>196</v>
      </c>
      <c r="C159" s="368"/>
      <c r="D159" s="368"/>
      <c r="E159" s="368"/>
      <c r="F159" s="368"/>
      <c r="G159" s="368"/>
      <c r="H159" s="6">
        <v>0</v>
      </c>
      <c r="I159" s="43"/>
      <c r="J159" s="182">
        <v>0</v>
      </c>
    </row>
    <row r="160" spans="1:10">
      <c r="A160" s="2"/>
      <c r="B160" s="25" t="s">
        <v>197</v>
      </c>
      <c r="C160" s="368"/>
      <c r="D160" s="368"/>
      <c r="E160" s="368"/>
      <c r="F160" s="368"/>
      <c r="G160" s="368"/>
      <c r="H160" s="6">
        <f>+[1]CD3!$E$26</f>
        <v>31878097712</v>
      </c>
      <c r="I160" s="6"/>
      <c r="J160" s="6">
        <v>61883949244</v>
      </c>
    </row>
    <row r="161" spans="1:10">
      <c r="A161" s="2"/>
      <c r="B161" s="25" t="s">
        <v>198</v>
      </c>
      <c r="C161" s="368"/>
      <c r="D161" s="368"/>
      <c r="E161" s="368"/>
      <c r="F161" s="368"/>
      <c r="G161" s="368"/>
      <c r="H161" s="6">
        <f>+[1]CD3!$E$27</f>
        <v>6051101705</v>
      </c>
      <c r="I161" s="6"/>
      <c r="J161" s="6">
        <v>1112451709</v>
      </c>
    </row>
    <row r="162" spans="1:10">
      <c r="A162" s="2"/>
      <c r="B162" s="25" t="s">
        <v>199</v>
      </c>
      <c r="C162" s="368"/>
      <c r="D162" s="368"/>
      <c r="E162" s="368"/>
      <c r="F162" s="368"/>
      <c r="G162" s="368"/>
      <c r="H162" s="6">
        <f>+[1]CD3!$E$28</f>
        <v>339548737897</v>
      </c>
      <c r="I162" s="6"/>
      <c r="J162" s="6">
        <v>197487259152</v>
      </c>
    </row>
    <row r="163" spans="1:10">
      <c r="A163" s="2"/>
      <c r="B163" s="25" t="s">
        <v>200</v>
      </c>
      <c r="C163" s="368"/>
      <c r="D163" s="368"/>
      <c r="E163" s="368"/>
      <c r="F163" s="368"/>
      <c r="G163" s="368"/>
      <c r="H163" s="6"/>
      <c r="I163" s="6"/>
      <c r="J163" s="6"/>
    </row>
    <row r="164" spans="1:10">
      <c r="A164" s="2"/>
      <c r="B164" s="25" t="s">
        <v>201</v>
      </c>
      <c r="C164" s="368"/>
      <c r="D164" s="368"/>
      <c r="E164" s="368"/>
      <c r="F164" s="368"/>
      <c r="G164" s="368"/>
      <c r="H164" s="6"/>
      <c r="I164" s="6"/>
      <c r="J164" s="6"/>
    </row>
    <row r="165" spans="1:10">
      <c r="A165" s="36"/>
      <c r="B165" s="37" t="s">
        <v>202</v>
      </c>
      <c r="C165" s="38"/>
      <c r="D165" s="38"/>
      <c r="E165" s="38"/>
      <c r="F165" s="38"/>
      <c r="G165" s="38"/>
      <c r="H165" s="39"/>
      <c r="I165" s="39"/>
      <c r="J165" s="39"/>
    </row>
    <row r="166" spans="1:10">
      <c r="A166" s="2"/>
      <c r="B166" s="25" t="s">
        <v>203</v>
      </c>
      <c r="C166" s="368"/>
      <c r="D166" s="368"/>
      <c r="E166" s="368"/>
      <c r="F166" s="368"/>
      <c r="G166" s="368"/>
      <c r="H166" s="6"/>
      <c r="I166" s="6"/>
      <c r="J166" s="6"/>
    </row>
    <row r="167" spans="1:10">
      <c r="A167" s="5"/>
      <c r="B167" s="25"/>
      <c r="C167" s="5"/>
      <c r="D167" s="5"/>
      <c r="E167" s="5"/>
      <c r="F167" s="5"/>
      <c r="G167" s="5"/>
      <c r="H167" s="6"/>
      <c r="I167" s="6"/>
      <c r="J167" s="6"/>
    </row>
    <row r="168" spans="1:10" ht="15.75" thickBot="1">
      <c r="A168" s="5"/>
      <c r="B168" s="52" t="s">
        <v>183</v>
      </c>
      <c r="C168" s="45"/>
      <c r="D168" s="45"/>
      <c r="E168" s="45"/>
      <c r="F168" s="45"/>
      <c r="G168" s="34"/>
      <c r="H168" s="46">
        <f>H166+H164+H163+H162+H161+H160+H159+H165</f>
        <v>377477937314</v>
      </c>
      <c r="I168" s="31"/>
      <c r="J168" s="46">
        <f>J166+J164+J163+J162+J161+J160+J159+J165</f>
        <v>260483660105</v>
      </c>
    </row>
    <row r="169" spans="1:10" ht="15.75" thickTop="1">
      <c r="A169" s="5"/>
      <c r="B169" s="25"/>
      <c r="C169" s="5"/>
      <c r="D169" s="5"/>
      <c r="E169" s="5"/>
      <c r="F169" s="5"/>
      <c r="G169" s="5"/>
      <c r="H169" s="6"/>
      <c r="I169" s="6"/>
      <c r="J169" s="6"/>
    </row>
    <row r="170" spans="1:10">
      <c r="A170" s="5"/>
      <c r="B170" s="25" t="s">
        <v>204</v>
      </c>
      <c r="C170" s="5"/>
      <c r="D170" s="5"/>
      <c r="E170" s="5"/>
      <c r="F170" s="5"/>
      <c r="G170" s="5"/>
      <c r="H170" s="6"/>
      <c r="I170" s="6"/>
      <c r="J170" s="6"/>
    </row>
    <row r="171" spans="1:10">
      <c r="A171" s="5"/>
      <c r="B171" s="25" t="s">
        <v>205</v>
      </c>
      <c r="C171" s="5"/>
      <c r="D171" s="5"/>
      <c r="E171" s="5"/>
      <c r="F171" s="5"/>
      <c r="G171" s="5"/>
      <c r="H171" s="6"/>
      <c r="I171" s="6"/>
      <c r="J171" s="6"/>
    </row>
    <row r="172" spans="1:10">
      <c r="A172" s="5"/>
      <c r="B172" s="25" t="s">
        <v>206</v>
      </c>
      <c r="C172" s="5"/>
      <c r="D172" s="5"/>
      <c r="E172" s="5"/>
      <c r="F172" s="5"/>
      <c r="G172" s="5"/>
      <c r="H172" s="6"/>
      <c r="I172" s="6"/>
      <c r="J172" s="6"/>
    </row>
    <row r="173" spans="1:10">
      <c r="A173" s="5"/>
      <c r="B173" s="53"/>
      <c r="C173" s="5"/>
      <c r="D173" s="5"/>
      <c r="E173" s="5"/>
      <c r="F173" s="5"/>
      <c r="G173" s="5"/>
      <c r="H173" s="6"/>
      <c r="I173" s="6"/>
      <c r="J173" s="6"/>
    </row>
    <row r="174" spans="1:10">
      <c r="A174" s="27" t="s">
        <v>93</v>
      </c>
      <c r="B174" s="11" t="s">
        <v>207</v>
      </c>
      <c r="C174" s="5"/>
      <c r="D174" s="5"/>
      <c r="E174" s="5"/>
      <c r="F174" s="5"/>
      <c r="G174" s="5"/>
      <c r="H174" s="30" t="s">
        <v>195</v>
      </c>
      <c r="I174" s="31"/>
      <c r="J174" s="30" t="s">
        <v>176</v>
      </c>
    </row>
    <row r="175" spans="1:10">
      <c r="A175" s="41"/>
      <c r="B175" s="54" t="s">
        <v>208</v>
      </c>
      <c r="C175" s="41"/>
      <c r="D175" s="41"/>
      <c r="E175" s="41"/>
      <c r="F175" s="41"/>
      <c r="G175" s="41"/>
      <c r="H175" s="42">
        <f>H176+H177</f>
        <v>0</v>
      </c>
      <c r="I175" s="42"/>
      <c r="J175" s="42">
        <f>J176+J177</f>
        <v>0</v>
      </c>
    </row>
    <row r="176" spans="1:10">
      <c r="A176" s="55"/>
      <c r="B176" s="25" t="s">
        <v>209</v>
      </c>
      <c r="C176" s="36"/>
      <c r="D176" s="36"/>
      <c r="E176" s="36"/>
      <c r="F176" s="36"/>
      <c r="G176" s="36"/>
      <c r="H176" s="39"/>
      <c r="I176" s="39"/>
      <c r="J176" s="39"/>
    </row>
    <row r="177" spans="1:10">
      <c r="A177" s="55"/>
      <c r="B177" s="25" t="s">
        <v>210</v>
      </c>
      <c r="C177" s="36"/>
      <c r="D177" s="36"/>
      <c r="E177" s="36"/>
      <c r="F177" s="36"/>
      <c r="G177" s="36"/>
      <c r="H177" s="39"/>
      <c r="I177" s="39"/>
      <c r="J177" s="39"/>
    </row>
    <row r="178" spans="1:10">
      <c r="A178" s="41"/>
      <c r="B178" s="25" t="s">
        <v>211</v>
      </c>
      <c r="C178" s="36"/>
      <c r="D178" s="36"/>
      <c r="E178" s="36"/>
      <c r="F178" s="36"/>
      <c r="G178" s="36"/>
      <c r="H178" s="39"/>
      <c r="I178" s="39"/>
      <c r="J178" s="39"/>
    </row>
    <row r="179" spans="1:10">
      <c r="A179" s="41"/>
      <c r="B179" s="54" t="s">
        <v>212</v>
      </c>
      <c r="C179" s="41"/>
      <c r="D179" s="41"/>
      <c r="E179" s="41"/>
      <c r="F179" s="41"/>
      <c r="G179" s="41"/>
      <c r="H179" s="42"/>
      <c r="I179" s="42"/>
      <c r="J179" s="42"/>
    </row>
    <row r="180" spans="1:10">
      <c r="A180" s="5"/>
      <c r="B180" s="25"/>
      <c r="C180" s="5"/>
      <c r="D180" s="5"/>
      <c r="E180" s="5"/>
      <c r="F180" s="5"/>
      <c r="G180" s="5"/>
      <c r="H180" s="39"/>
      <c r="I180" s="39"/>
      <c r="J180" s="39"/>
    </row>
    <row r="181" spans="1:10" ht="15.75" thickBot="1">
      <c r="A181" s="2"/>
      <c r="B181" s="56" t="s">
        <v>183</v>
      </c>
      <c r="C181" s="57"/>
      <c r="D181" s="57"/>
      <c r="E181" s="57"/>
      <c r="F181" s="57"/>
      <c r="G181" s="2"/>
      <c r="H181" s="46">
        <f>H179+H175</f>
        <v>0</v>
      </c>
      <c r="I181" s="31"/>
      <c r="J181" s="46">
        <f>J179+J175</f>
        <v>0</v>
      </c>
    </row>
    <row r="182" spans="1:10" ht="15.75" thickTop="1">
      <c r="A182" s="5"/>
      <c r="B182" s="25"/>
      <c r="C182" s="5"/>
      <c r="D182" s="5"/>
      <c r="E182" s="5"/>
      <c r="F182" s="5"/>
      <c r="G182" s="5"/>
      <c r="H182" s="39"/>
      <c r="I182" s="39"/>
      <c r="J182" s="39"/>
    </row>
    <row r="183" spans="1:10">
      <c r="A183" s="27" t="s">
        <v>102</v>
      </c>
      <c r="B183" s="11" t="s">
        <v>213</v>
      </c>
      <c r="C183" s="5"/>
      <c r="D183" s="5"/>
      <c r="E183" s="5"/>
      <c r="F183" s="5"/>
      <c r="G183" s="5"/>
      <c r="H183" s="32"/>
      <c r="I183" s="32"/>
      <c r="J183" s="32"/>
    </row>
    <row r="184" spans="1:10">
      <c r="A184" s="5"/>
      <c r="B184" s="25" t="s">
        <v>214</v>
      </c>
      <c r="C184" s="55"/>
      <c r="D184" s="55"/>
      <c r="E184" s="55"/>
      <c r="F184" s="55"/>
      <c r="G184" s="55"/>
      <c r="H184" s="39"/>
      <c r="I184" s="39"/>
      <c r="J184" s="39"/>
    </row>
    <row r="185" spans="1:10">
      <c r="A185" s="5"/>
      <c r="B185" s="25" t="s">
        <v>215</v>
      </c>
      <c r="C185" s="55"/>
      <c r="D185" s="55"/>
      <c r="E185" s="55"/>
      <c r="F185" s="55"/>
      <c r="G185" s="55"/>
      <c r="H185" s="39"/>
      <c r="I185" s="39"/>
      <c r="J185" s="39"/>
    </row>
    <row r="186" spans="1:10">
      <c r="A186" s="5"/>
      <c r="B186" s="25"/>
      <c r="C186" s="5"/>
      <c r="D186" s="5"/>
      <c r="E186" s="5"/>
      <c r="F186" s="5"/>
      <c r="G186" s="5"/>
      <c r="H186" s="39"/>
      <c r="I186" s="39"/>
      <c r="J186" s="39"/>
    </row>
    <row r="187" spans="1:10" ht="15.75" thickBot="1">
      <c r="A187" s="5"/>
      <c r="B187" s="52" t="s">
        <v>183</v>
      </c>
      <c r="C187" s="57"/>
      <c r="D187" s="57"/>
      <c r="E187" s="57"/>
      <c r="F187" s="57"/>
      <c r="G187" s="2"/>
      <c r="H187" s="35"/>
      <c r="I187" s="35"/>
      <c r="J187" s="35"/>
    </row>
    <row r="188" spans="1:10" ht="15.75" thickTop="1">
      <c r="A188" s="5"/>
      <c r="B188" s="25"/>
      <c r="C188" s="5"/>
      <c r="D188" s="5"/>
      <c r="E188" s="5"/>
      <c r="F188" s="5"/>
      <c r="G188" s="5"/>
      <c r="H188" s="39"/>
      <c r="I188" s="39"/>
      <c r="J188" s="39"/>
    </row>
    <row r="189" spans="1:10">
      <c r="A189" s="27" t="s">
        <v>216</v>
      </c>
      <c r="B189" s="11" t="s">
        <v>217</v>
      </c>
      <c r="C189" s="5"/>
      <c r="D189" s="5"/>
      <c r="E189" s="5"/>
      <c r="F189" s="5"/>
      <c r="G189" s="5"/>
      <c r="H189" s="32">
        <f>+[2]CD1!$D$35</f>
        <v>55098900</v>
      </c>
      <c r="I189" s="32"/>
      <c r="J189" s="32"/>
    </row>
  </sheetData>
  <mergeCells count="134">
    <mergeCell ref="B132:J132"/>
    <mergeCell ref="B134:J134"/>
    <mergeCell ref="B126:J126"/>
    <mergeCell ref="B127:J127"/>
    <mergeCell ref="B128:J128"/>
    <mergeCell ref="B129:J129"/>
    <mergeCell ref="B130:J130"/>
    <mergeCell ref="B131:J131"/>
    <mergeCell ref="B120:J120"/>
    <mergeCell ref="B121:J121"/>
    <mergeCell ref="B122:J122"/>
    <mergeCell ref="B123:J123"/>
    <mergeCell ref="B124:J124"/>
    <mergeCell ref="B125:J125"/>
    <mergeCell ref="B114:J114"/>
    <mergeCell ref="B115:J115"/>
    <mergeCell ref="B116:J116"/>
    <mergeCell ref="B117:J117"/>
    <mergeCell ref="B118:J118"/>
    <mergeCell ref="B119:J119"/>
    <mergeCell ref="B108:J108"/>
    <mergeCell ref="B109:J109"/>
    <mergeCell ref="B110:J110"/>
    <mergeCell ref="B111:J111"/>
    <mergeCell ref="B112:J112"/>
    <mergeCell ref="B113:J113"/>
    <mergeCell ref="B102:J102"/>
    <mergeCell ref="B103:J103"/>
    <mergeCell ref="B104:J104"/>
    <mergeCell ref="B105:J105"/>
    <mergeCell ref="B106:J106"/>
    <mergeCell ref="B107:J107"/>
    <mergeCell ref="B96:J96"/>
    <mergeCell ref="B97:J97"/>
    <mergeCell ref="B98:J98"/>
    <mergeCell ref="B99:J99"/>
    <mergeCell ref="B100:J100"/>
    <mergeCell ref="B101:J101"/>
    <mergeCell ref="B90:J90"/>
    <mergeCell ref="B91:J91"/>
    <mergeCell ref="B92:J92"/>
    <mergeCell ref="B93:J93"/>
    <mergeCell ref="B94:J94"/>
    <mergeCell ref="B95:J95"/>
    <mergeCell ref="B84:J84"/>
    <mergeCell ref="B85:J85"/>
    <mergeCell ref="B86:J86"/>
    <mergeCell ref="B87:J87"/>
    <mergeCell ref="B88:J88"/>
    <mergeCell ref="B89:J89"/>
    <mergeCell ref="B78:J78"/>
    <mergeCell ref="B79:J79"/>
    <mergeCell ref="B80:J80"/>
    <mergeCell ref="B81:J81"/>
    <mergeCell ref="B82:J82"/>
    <mergeCell ref="B83:J83"/>
    <mergeCell ref="B72:J72"/>
    <mergeCell ref="B73:J73"/>
    <mergeCell ref="B74:J74"/>
    <mergeCell ref="B75:J75"/>
    <mergeCell ref="B76:J76"/>
    <mergeCell ref="B77:J77"/>
    <mergeCell ref="B66:F66"/>
    <mergeCell ref="B67:F67"/>
    <mergeCell ref="B68:F68"/>
    <mergeCell ref="B70:J70"/>
    <mergeCell ref="B71:J71"/>
    <mergeCell ref="G66:J66"/>
    <mergeCell ref="G67:J67"/>
    <mergeCell ref="G68:J68"/>
    <mergeCell ref="B60:J60"/>
    <mergeCell ref="B61:J61"/>
    <mergeCell ref="B62:J62"/>
    <mergeCell ref="B63:F63"/>
    <mergeCell ref="B64:F64"/>
    <mergeCell ref="B65:F65"/>
    <mergeCell ref="B54:J54"/>
    <mergeCell ref="B55:J55"/>
    <mergeCell ref="B56:J56"/>
    <mergeCell ref="B57:J57"/>
    <mergeCell ref="B58:J58"/>
    <mergeCell ref="B59:J59"/>
    <mergeCell ref="G63:J63"/>
    <mergeCell ref="G64:J64"/>
    <mergeCell ref="G65:J65"/>
    <mergeCell ref="B48:J48"/>
    <mergeCell ref="B49:J49"/>
    <mergeCell ref="B50:J50"/>
    <mergeCell ref="B51:J51"/>
    <mergeCell ref="B52:J52"/>
    <mergeCell ref="B53:J53"/>
    <mergeCell ref="B42:J42"/>
    <mergeCell ref="B43:J43"/>
    <mergeCell ref="B44:J44"/>
    <mergeCell ref="B45:J45"/>
    <mergeCell ref="B46:J46"/>
    <mergeCell ref="B47:J47"/>
    <mergeCell ref="B22:J22"/>
    <mergeCell ref="B36:J36"/>
    <mergeCell ref="B37:J37"/>
    <mergeCell ref="B38:J38"/>
    <mergeCell ref="B39:J39"/>
    <mergeCell ref="B40:J40"/>
    <mergeCell ref="B41:J41"/>
    <mergeCell ref="B29:J29"/>
    <mergeCell ref="B30:J30"/>
    <mergeCell ref="B32:J32"/>
    <mergeCell ref="B33:J33"/>
    <mergeCell ref="B34:J34"/>
    <mergeCell ref="B35:J35"/>
    <mergeCell ref="B138:C138"/>
    <mergeCell ref="B11:J11"/>
    <mergeCell ref="B12:J12"/>
    <mergeCell ref="B13:J13"/>
    <mergeCell ref="B14:J14"/>
    <mergeCell ref="B15:J15"/>
    <mergeCell ref="B16:J16"/>
    <mergeCell ref="B5:J5"/>
    <mergeCell ref="B6:J6"/>
    <mergeCell ref="B7:J7"/>
    <mergeCell ref="B8:J8"/>
    <mergeCell ref="B9:J9"/>
    <mergeCell ref="B10:J10"/>
    <mergeCell ref="B23:J23"/>
    <mergeCell ref="B24:J24"/>
    <mergeCell ref="B25:J25"/>
    <mergeCell ref="B26:J26"/>
    <mergeCell ref="B27:J27"/>
    <mergeCell ref="B28:J28"/>
    <mergeCell ref="B17:J17"/>
    <mergeCell ref="B18:J18"/>
    <mergeCell ref="B19:J19"/>
    <mergeCell ref="B20:J20"/>
    <mergeCell ref="B21:J21"/>
  </mergeCells>
  <pageMargins left="0.2" right="0" top="0.25" bottom="0.2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I26"/>
  <sheetViews>
    <sheetView topLeftCell="A13" workbookViewId="0">
      <selection activeCell="I4" sqref="I4"/>
    </sheetView>
  </sheetViews>
  <sheetFormatPr defaultRowHeight="15"/>
  <cols>
    <col min="2" max="2" width="29.85546875" customWidth="1"/>
    <col min="3" max="3" width="14.5703125" style="336" customWidth="1"/>
    <col min="4" max="4" width="16.5703125" style="336" bestFit="1" customWidth="1"/>
    <col min="5" max="5" width="15.42578125" style="336" bestFit="1" customWidth="1"/>
    <col min="6" max="6" width="14.28515625" style="336" bestFit="1" customWidth="1"/>
    <col min="7" max="8" width="9.28515625" style="336" bestFit="1" customWidth="1"/>
    <col min="9" max="9" width="16.5703125" style="336" bestFit="1" customWidth="1"/>
  </cols>
  <sheetData>
    <row r="1" spans="1:9" ht="17.25">
      <c r="A1" s="58" t="str">
        <f>'[3]1'!A1</f>
        <v>c«ng ty cæ phÇn s«ng ®µ 5</v>
      </c>
      <c r="B1" s="59"/>
      <c r="C1" s="319"/>
      <c r="D1" s="319"/>
      <c r="E1" s="319"/>
      <c r="F1" s="319"/>
      <c r="G1" s="319"/>
      <c r="H1" s="320"/>
      <c r="I1" s="320" t="s">
        <v>1</v>
      </c>
    </row>
    <row r="2" spans="1:9">
      <c r="A2" s="60" t="str">
        <f>'[3]1'!A2</f>
        <v>§Þa chØ: TÇng 5- th¸p B- toµ HH4- Mü §×nh- Hµ Néi</v>
      </c>
      <c r="B2" s="61"/>
      <c r="C2" s="321"/>
      <c r="D2" s="321"/>
      <c r="E2" s="321"/>
      <c r="F2" s="321"/>
      <c r="G2" s="321"/>
      <c r="H2" s="322"/>
      <c r="I2" s="322" t="str">
        <f>+'1'!J2</f>
        <v>Quý IV vµ n¨m 2012</v>
      </c>
    </row>
    <row r="3" spans="1:9">
      <c r="A3" s="62" t="str">
        <f>'[3]1'!A3</f>
        <v>§iÖn tho¹i: 04.222.555.86</v>
      </c>
      <c r="B3" s="63"/>
      <c r="C3" s="323"/>
      <c r="D3" s="323"/>
      <c r="E3" s="323"/>
      <c r="F3" s="323"/>
      <c r="G3" s="323"/>
      <c r="H3" s="324"/>
      <c r="I3" s="324" t="str">
        <f>+'1'!J3</f>
        <v>KÕt thóc t¹i ngµy 31/12/2012</v>
      </c>
    </row>
    <row r="4" spans="1:9" ht="15.75">
      <c r="A4" s="65"/>
      <c r="B4" s="66"/>
      <c r="C4" s="325"/>
      <c r="D4" s="325"/>
      <c r="E4" s="325"/>
      <c r="F4" s="325"/>
      <c r="G4" s="325"/>
      <c r="H4" s="326"/>
      <c r="I4" s="326"/>
    </row>
    <row r="5" spans="1:9" ht="15.75">
      <c r="A5" s="65"/>
      <c r="B5" s="67" t="s">
        <v>218</v>
      </c>
      <c r="C5" s="325"/>
      <c r="D5" s="325"/>
      <c r="E5" s="325"/>
      <c r="F5" s="325"/>
      <c r="G5" s="325"/>
      <c r="H5" s="326"/>
      <c r="I5" s="326"/>
    </row>
    <row r="6" spans="1:9" ht="47.25">
      <c r="A6" s="59"/>
      <c r="B6" s="68" t="s">
        <v>219</v>
      </c>
      <c r="C6" s="327" t="s">
        <v>220</v>
      </c>
      <c r="D6" s="327" t="s">
        <v>221</v>
      </c>
      <c r="E6" s="327" t="s">
        <v>222</v>
      </c>
      <c r="F6" s="327" t="s">
        <v>223</v>
      </c>
      <c r="G6" s="327" t="s">
        <v>224</v>
      </c>
      <c r="H6" s="327" t="s">
        <v>225</v>
      </c>
      <c r="I6" s="327" t="s">
        <v>226</v>
      </c>
    </row>
    <row r="7" spans="1:9" ht="15.75">
      <c r="A7" s="69"/>
      <c r="B7" s="70" t="s">
        <v>227</v>
      </c>
      <c r="C7" s="328"/>
      <c r="D7" s="328"/>
      <c r="E7" s="328"/>
      <c r="F7" s="328"/>
      <c r="G7" s="328"/>
      <c r="H7" s="328"/>
      <c r="I7" s="329"/>
    </row>
    <row r="8" spans="1:9" ht="15.75">
      <c r="A8" s="69"/>
      <c r="B8" s="71" t="s">
        <v>228</v>
      </c>
      <c r="C8" s="330">
        <v>1218013637</v>
      </c>
      <c r="D8" s="330">
        <v>634603771414</v>
      </c>
      <c r="E8" s="330">
        <v>59810219075</v>
      </c>
      <c r="F8" s="330">
        <v>2048670642</v>
      </c>
      <c r="G8" s="330">
        <v>0</v>
      </c>
      <c r="H8" s="330">
        <v>0</v>
      </c>
      <c r="I8" s="330">
        <f>SUM(C8:H8)</f>
        <v>697680674768</v>
      </c>
    </row>
    <row r="9" spans="1:9" ht="15.75">
      <c r="A9" s="65"/>
      <c r="B9" s="72" t="s">
        <v>229</v>
      </c>
      <c r="C9" s="331">
        <v>774563636</v>
      </c>
      <c r="D9" s="331">
        <v>28373726100</v>
      </c>
      <c r="E9" s="331">
        <v>5428629091</v>
      </c>
      <c r="F9" s="331">
        <v>2617661455</v>
      </c>
      <c r="G9" s="331"/>
      <c r="H9" s="331">
        <v>0</v>
      </c>
      <c r="I9" s="330">
        <f t="shared" ref="I9:I14" si="0">SUM(C9:H9)</f>
        <v>37194580282</v>
      </c>
    </row>
    <row r="10" spans="1:9" ht="15.75">
      <c r="A10" s="65"/>
      <c r="B10" s="72" t="s">
        <v>230</v>
      </c>
      <c r="C10" s="331"/>
      <c r="D10" s="331">
        <v>2014811824</v>
      </c>
      <c r="E10" s="331"/>
      <c r="F10" s="331"/>
      <c r="G10" s="331">
        <v>0</v>
      </c>
      <c r="H10" s="331">
        <v>0</v>
      </c>
      <c r="I10" s="330">
        <f t="shared" si="0"/>
        <v>2014811824</v>
      </c>
    </row>
    <row r="11" spans="1:9" ht="15.75">
      <c r="A11" s="65"/>
      <c r="B11" s="72" t="s">
        <v>231</v>
      </c>
      <c r="C11" s="331"/>
      <c r="D11" s="331"/>
      <c r="E11" s="331"/>
      <c r="F11" s="331"/>
      <c r="G11" s="331">
        <v>0</v>
      </c>
      <c r="H11" s="331">
        <v>0</v>
      </c>
      <c r="I11" s="330">
        <f t="shared" si="0"/>
        <v>0</v>
      </c>
    </row>
    <row r="12" spans="1:9" ht="15.75">
      <c r="A12" s="65"/>
      <c r="B12" s="72" t="s">
        <v>232</v>
      </c>
      <c r="C12" s="331"/>
      <c r="D12" s="331"/>
      <c r="E12" s="331"/>
      <c r="F12" s="331"/>
      <c r="G12" s="331">
        <v>0</v>
      </c>
      <c r="H12" s="331">
        <v>0</v>
      </c>
      <c r="I12" s="330">
        <f t="shared" si="0"/>
        <v>0</v>
      </c>
    </row>
    <row r="13" spans="1:9" ht="15.75">
      <c r="A13" s="65"/>
      <c r="B13" s="72" t="s">
        <v>233</v>
      </c>
      <c r="C13" s="331">
        <v>0</v>
      </c>
      <c r="D13" s="331">
        <v>11577259074</v>
      </c>
      <c r="E13" s="331">
        <v>2247282372</v>
      </c>
      <c r="F13" s="331">
        <v>1162879058</v>
      </c>
      <c r="G13" s="331">
        <v>0</v>
      </c>
      <c r="H13" s="331">
        <v>0</v>
      </c>
      <c r="I13" s="330">
        <f t="shared" si="0"/>
        <v>14987420504</v>
      </c>
    </row>
    <row r="14" spans="1:9" ht="15.75">
      <c r="A14" s="65"/>
      <c r="B14" s="72" t="s">
        <v>234</v>
      </c>
      <c r="C14" s="331"/>
      <c r="D14" s="331"/>
      <c r="E14" s="331"/>
      <c r="F14" s="331"/>
      <c r="G14" s="331">
        <v>0</v>
      </c>
      <c r="H14" s="331">
        <v>0</v>
      </c>
      <c r="I14" s="330">
        <f t="shared" si="0"/>
        <v>0</v>
      </c>
    </row>
    <row r="15" spans="1:9" ht="15.75">
      <c r="A15" s="69"/>
      <c r="B15" s="71" t="s">
        <v>235</v>
      </c>
      <c r="C15" s="330">
        <f t="shared" ref="C15:I15" si="1">C8+C9+C10+C11-C12-C13-C14</f>
        <v>1992577273</v>
      </c>
      <c r="D15" s="330">
        <f t="shared" si="1"/>
        <v>653415050264</v>
      </c>
      <c r="E15" s="330">
        <f t="shared" si="1"/>
        <v>62991565794</v>
      </c>
      <c r="F15" s="330">
        <f t="shared" si="1"/>
        <v>3503453039</v>
      </c>
      <c r="G15" s="330">
        <f t="shared" si="1"/>
        <v>0</v>
      </c>
      <c r="H15" s="330">
        <f t="shared" si="1"/>
        <v>0</v>
      </c>
      <c r="I15" s="330">
        <f t="shared" si="1"/>
        <v>721902646370</v>
      </c>
    </row>
    <row r="16" spans="1:9" ht="15.75">
      <c r="A16" s="69"/>
      <c r="B16" s="73" t="s">
        <v>236</v>
      </c>
      <c r="C16" s="332"/>
      <c r="D16" s="332"/>
      <c r="E16" s="332"/>
      <c r="F16" s="332"/>
      <c r="G16" s="332"/>
      <c r="H16" s="332"/>
      <c r="I16" s="333"/>
    </row>
    <row r="17" spans="1:9" ht="15.75">
      <c r="A17" s="69"/>
      <c r="B17" s="71" t="s">
        <v>228</v>
      </c>
      <c r="C17" s="330">
        <v>537843981</v>
      </c>
      <c r="D17" s="330">
        <v>512443367032</v>
      </c>
      <c r="E17" s="330">
        <v>31623724351</v>
      </c>
      <c r="F17" s="330">
        <v>1505187583</v>
      </c>
      <c r="G17" s="330"/>
      <c r="H17" s="330">
        <v>0</v>
      </c>
      <c r="I17" s="330">
        <f t="shared" ref="I17:I22" si="2">SUM(C17:H17)</f>
        <v>546110122947</v>
      </c>
    </row>
    <row r="18" spans="1:9" ht="15.75">
      <c r="A18" s="65"/>
      <c r="B18" s="72" t="s">
        <v>237</v>
      </c>
      <c r="C18" s="331">
        <v>341452387</v>
      </c>
      <c r="D18" s="331">
        <v>36961565778</v>
      </c>
      <c r="E18" s="331">
        <v>7980456159</v>
      </c>
      <c r="F18" s="331">
        <v>363855435</v>
      </c>
      <c r="G18" s="331"/>
      <c r="H18" s="331">
        <v>0</v>
      </c>
      <c r="I18" s="330">
        <f t="shared" si="2"/>
        <v>45647329759</v>
      </c>
    </row>
    <row r="19" spans="1:9" ht="15.75">
      <c r="A19" s="65"/>
      <c r="B19" s="72" t="s">
        <v>231</v>
      </c>
      <c r="C19" s="331"/>
      <c r="D19" s="331"/>
      <c r="E19" s="331"/>
      <c r="F19" s="331"/>
      <c r="G19" s="331"/>
      <c r="H19" s="331">
        <v>0</v>
      </c>
      <c r="I19" s="330">
        <f t="shared" si="2"/>
        <v>0</v>
      </c>
    </row>
    <row r="20" spans="1:9" ht="15.75">
      <c r="A20" s="65"/>
      <c r="B20" s="72" t="s">
        <v>232</v>
      </c>
      <c r="C20" s="331"/>
      <c r="D20" s="331"/>
      <c r="E20" s="331"/>
      <c r="F20" s="331"/>
      <c r="G20" s="331">
        <v>0</v>
      </c>
      <c r="H20" s="331">
        <v>0</v>
      </c>
      <c r="I20" s="330">
        <f t="shared" si="2"/>
        <v>0</v>
      </c>
    </row>
    <row r="21" spans="1:9" ht="15.75">
      <c r="A21" s="65"/>
      <c r="B21" s="72" t="s">
        <v>233</v>
      </c>
      <c r="C21" s="331">
        <v>0</v>
      </c>
      <c r="D21" s="331">
        <v>11453769142</v>
      </c>
      <c r="E21" s="331">
        <v>2247282372</v>
      </c>
      <c r="F21" s="331">
        <v>814228005</v>
      </c>
      <c r="G21" s="331">
        <v>0</v>
      </c>
      <c r="H21" s="331">
        <v>0</v>
      </c>
      <c r="I21" s="330">
        <f t="shared" si="2"/>
        <v>14515279519</v>
      </c>
    </row>
    <row r="22" spans="1:9" ht="15.75">
      <c r="A22" s="65"/>
      <c r="B22" s="72" t="s">
        <v>238</v>
      </c>
      <c r="C22" s="331"/>
      <c r="D22" s="331"/>
      <c r="E22" s="331"/>
      <c r="F22" s="331"/>
      <c r="G22" s="331">
        <v>0</v>
      </c>
      <c r="H22" s="331">
        <v>0</v>
      </c>
      <c r="I22" s="330">
        <f t="shared" si="2"/>
        <v>0</v>
      </c>
    </row>
    <row r="23" spans="1:9" ht="15.75">
      <c r="A23" s="69"/>
      <c r="B23" s="71" t="s">
        <v>235</v>
      </c>
      <c r="C23" s="330">
        <f>C17+C18-C20-C21-C22+C19</f>
        <v>879296368</v>
      </c>
      <c r="D23" s="330">
        <f>D17+D18-D20-D21-D22+D19</f>
        <v>537951163668</v>
      </c>
      <c r="E23" s="330">
        <f>E17+E18-E20-E21-E22+E19</f>
        <v>37356898138</v>
      </c>
      <c r="F23" s="330">
        <f>F17+F18-F20-F21-F22+F19</f>
        <v>1054815013</v>
      </c>
      <c r="G23" s="330">
        <f>G17+G18-G20-G21-G22-G19</f>
        <v>0</v>
      </c>
      <c r="H23" s="330">
        <f>H17+H18-H20-H21-H22-H19</f>
        <v>0</v>
      </c>
      <c r="I23" s="330">
        <f>I17+I18-I20-I21-I22+I19</f>
        <v>577242173187</v>
      </c>
    </row>
    <row r="24" spans="1:9" ht="15.75">
      <c r="A24" s="69"/>
      <c r="B24" s="74" t="s">
        <v>239</v>
      </c>
      <c r="C24" s="332"/>
      <c r="D24" s="332"/>
      <c r="E24" s="332"/>
      <c r="F24" s="332"/>
      <c r="G24" s="332"/>
      <c r="H24" s="332"/>
      <c r="I24" s="333"/>
    </row>
    <row r="25" spans="1:9" ht="15.75">
      <c r="A25" s="65"/>
      <c r="B25" s="72" t="s">
        <v>240</v>
      </c>
      <c r="C25" s="331">
        <f>C8-C17</f>
        <v>680169656</v>
      </c>
      <c r="D25" s="331">
        <f t="shared" ref="D25:I25" si="3">D8-D17</f>
        <v>122160404382</v>
      </c>
      <c r="E25" s="331">
        <f t="shared" si="3"/>
        <v>28186494724</v>
      </c>
      <c r="F25" s="331">
        <f t="shared" si="3"/>
        <v>543483059</v>
      </c>
      <c r="G25" s="331">
        <f t="shared" si="3"/>
        <v>0</v>
      </c>
      <c r="H25" s="331">
        <f t="shared" si="3"/>
        <v>0</v>
      </c>
      <c r="I25" s="330">
        <f t="shared" si="3"/>
        <v>151570551821</v>
      </c>
    </row>
    <row r="26" spans="1:9" ht="15.75">
      <c r="A26" s="65"/>
      <c r="B26" s="75" t="s">
        <v>241</v>
      </c>
      <c r="C26" s="334">
        <f t="shared" ref="C26:I26" si="4">C15-C23</f>
        <v>1113280905</v>
      </c>
      <c r="D26" s="334">
        <f t="shared" si="4"/>
        <v>115463886596</v>
      </c>
      <c r="E26" s="334">
        <f t="shared" si="4"/>
        <v>25634667656</v>
      </c>
      <c r="F26" s="334">
        <f t="shared" si="4"/>
        <v>2448638026</v>
      </c>
      <c r="G26" s="334">
        <f t="shared" si="4"/>
        <v>0</v>
      </c>
      <c r="H26" s="334">
        <f t="shared" si="4"/>
        <v>0</v>
      </c>
      <c r="I26" s="335">
        <f t="shared" si="4"/>
        <v>144660473183</v>
      </c>
    </row>
  </sheetData>
  <pageMargins left="0.2" right="0.2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37"/>
  <sheetViews>
    <sheetView topLeftCell="A79" workbookViewId="0">
      <selection activeCell="I53" sqref="I53"/>
    </sheetView>
  </sheetViews>
  <sheetFormatPr defaultRowHeight="15"/>
  <cols>
    <col min="6" max="6" width="5.140625" customWidth="1"/>
    <col min="7" max="7" width="9.140625" hidden="1" customWidth="1"/>
    <col min="8" max="8" width="17.85546875" customWidth="1"/>
    <col min="9" max="9" width="1.85546875" customWidth="1"/>
    <col min="10" max="10" width="17.7109375" customWidth="1"/>
    <col min="12" max="12" width="17" bestFit="1" customWidth="1"/>
  </cols>
  <sheetData>
    <row r="1" spans="1:10" ht="16.5">
      <c r="A1" s="1" t="str">
        <f>'[3]1'!A1</f>
        <v>c«ng ty cæ phÇn s«ng ®µ 5</v>
      </c>
      <c r="B1" s="2"/>
      <c r="C1" s="2"/>
      <c r="D1" s="2"/>
      <c r="E1" s="2"/>
      <c r="F1" s="2"/>
      <c r="G1" s="2"/>
      <c r="H1" s="3"/>
      <c r="I1" s="3"/>
      <c r="J1" s="76" t="s">
        <v>1</v>
      </c>
    </row>
    <row r="2" spans="1:10">
      <c r="A2" s="4" t="str">
        <f>'[3]1'!A2</f>
        <v>§Þa chØ: TÇng 5- th¸p B- toµ HH4- Mü §×nh- Hµ Néi</v>
      </c>
      <c r="B2" s="5"/>
      <c r="C2" s="5"/>
      <c r="D2" s="5"/>
      <c r="E2" s="5"/>
      <c r="F2" s="5"/>
      <c r="G2" s="5"/>
      <c r="H2" s="6"/>
      <c r="I2" s="6"/>
      <c r="J2" s="77" t="str">
        <f>+'1'!J2</f>
        <v>Quý IV vµ n¨m 2012</v>
      </c>
    </row>
    <row r="3" spans="1:10">
      <c r="A3" s="7" t="str">
        <f>'[3]1'!A3</f>
        <v>§iÖn tho¹i: 04.222.555.86</v>
      </c>
      <c r="B3" s="8"/>
      <c r="C3" s="8"/>
      <c r="D3" s="8"/>
      <c r="E3" s="8"/>
      <c r="F3" s="8"/>
      <c r="G3" s="8"/>
      <c r="H3" s="9"/>
      <c r="I3" s="9"/>
      <c r="J3" s="78" t="str">
        <f>+'1'!J3</f>
        <v>KÕt thóc t¹i ngµy 31/12/2012</v>
      </c>
    </row>
    <row r="4" spans="1:10">
      <c r="A4" s="5"/>
      <c r="B4" s="25"/>
      <c r="C4" s="5"/>
      <c r="D4" s="5"/>
      <c r="E4" s="5"/>
      <c r="F4" s="5"/>
      <c r="G4" s="5"/>
      <c r="H4" s="6"/>
      <c r="I4" s="6"/>
      <c r="J4" s="77"/>
    </row>
    <row r="5" spans="1:10">
      <c r="A5" s="28" t="s">
        <v>122</v>
      </c>
      <c r="B5" s="11" t="s">
        <v>242</v>
      </c>
      <c r="C5" s="2"/>
      <c r="D5" s="2"/>
      <c r="E5" s="2"/>
      <c r="F5" s="2"/>
      <c r="G5" s="2"/>
      <c r="H5" s="3"/>
      <c r="I5" s="3"/>
      <c r="J5" s="76"/>
    </row>
    <row r="6" spans="1:10">
      <c r="A6" s="28" t="s">
        <v>243</v>
      </c>
      <c r="B6" s="11" t="s">
        <v>244</v>
      </c>
      <c r="C6" s="2"/>
      <c r="D6" s="2"/>
      <c r="E6" s="2"/>
      <c r="F6" s="2"/>
      <c r="G6" s="2"/>
      <c r="H6" s="3"/>
      <c r="I6" s="3"/>
      <c r="J6" s="76"/>
    </row>
    <row r="7" spans="1:10" ht="30">
      <c r="A7" s="2"/>
      <c r="B7" s="79" t="s">
        <v>245</v>
      </c>
      <c r="C7" s="80"/>
      <c r="D7" s="81"/>
      <c r="E7" s="408" t="s">
        <v>246</v>
      </c>
      <c r="F7" s="409"/>
      <c r="G7" s="82"/>
      <c r="H7" s="83" t="s">
        <v>247</v>
      </c>
      <c r="I7" s="84"/>
      <c r="J7" s="85" t="s">
        <v>183</v>
      </c>
    </row>
    <row r="8" spans="1:10">
      <c r="A8" s="2"/>
      <c r="B8" s="86" t="s">
        <v>248</v>
      </c>
      <c r="C8" s="87"/>
      <c r="D8" s="88"/>
      <c r="E8" s="89"/>
      <c r="F8" s="90"/>
      <c r="G8" s="88"/>
      <c r="H8" s="91"/>
      <c r="I8" s="92"/>
      <c r="J8" s="93"/>
    </row>
    <row r="9" spans="1:10">
      <c r="A9" s="49"/>
      <c r="B9" s="94" t="s">
        <v>249</v>
      </c>
      <c r="C9" s="95"/>
      <c r="D9" s="96"/>
      <c r="E9" s="97"/>
      <c r="F9" s="98"/>
      <c r="G9" s="99"/>
      <c r="H9" s="100">
        <v>1104763000</v>
      </c>
      <c r="I9" s="101"/>
      <c r="J9" s="102">
        <f t="shared" ref="J9:J30" si="0">SUM(F9:H9)</f>
        <v>1104763000</v>
      </c>
    </row>
    <row r="10" spans="1:10">
      <c r="A10" s="49"/>
      <c r="B10" s="94" t="s">
        <v>250</v>
      </c>
      <c r="C10" s="95"/>
      <c r="D10" s="96"/>
      <c r="E10" s="97"/>
      <c r="F10" s="98"/>
      <c r="G10" s="99"/>
      <c r="H10" s="103">
        <f>SUM(H11:H14)</f>
        <v>0</v>
      </c>
      <c r="I10" s="101"/>
      <c r="J10" s="102">
        <f t="shared" si="0"/>
        <v>0</v>
      </c>
    </row>
    <row r="11" spans="1:10">
      <c r="A11" s="5"/>
      <c r="B11" s="104" t="s">
        <v>229</v>
      </c>
      <c r="C11" s="105"/>
      <c r="D11" s="106"/>
      <c r="E11" s="107"/>
      <c r="F11" s="108"/>
      <c r="G11" s="109"/>
      <c r="H11" s="110">
        <v>0</v>
      </c>
      <c r="I11" s="111"/>
      <c r="J11" s="112">
        <f t="shared" si="0"/>
        <v>0</v>
      </c>
    </row>
    <row r="12" spans="1:10">
      <c r="A12" s="5"/>
      <c r="B12" s="104" t="s">
        <v>251</v>
      </c>
      <c r="C12" s="105"/>
      <c r="D12" s="106"/>
      <c r="E12" s="107"/>
      <c r="F12" s="108"/>
      <c r="G12" s="109"/>
      <c r="H12" s="110">
        <v>0</v>
      </c>
      <c r="I12" s="111"/>
      <c r="J12" s="112">
        <f t="shared" si="0"/>
        <v>0</v>
      </c>
    </row>
    <row r="13" spans="1:10">
      <c r="A13" s="5"/>
      <c r="B13" s="104" t="s">
        <v>252</v>
      </c>
      <c r="C13" s="105"/>
      <c r="D13" s="106"/>
      <c r="E13" s="107"/>
      <c r="F13" s="108"/>
      <c r="G13" s="109"/>
      <c r="H13" s="110">
        <v>0</v>
      </c>
      <c r="I13" s="111"/>
      <c r="J13" s="112">
        <f t="shared" si="0"/>
        <v>0</v>
      </c>
    </row>
    <row r="14" spans="1:10">
      <c r="A14" s="5"/>
      <c r="B14" s="104" t="s">
        <v>231</v>
      </c>
      <c r="C14" s="105"/>
      <c r="D14" s="106"/>
      <c r="E14" s="107"/>
      <c r="F14" s="108"/>
      <c r="G14" s="109"/>
      <c r="H14" s="110">
        <v>0</v>
      </c>
      <c r="I14" s="111"/>
      <c r="J14" s="112">
        <f t="shared" si="0"/>
        <v>0</v>
      </c>
    </row>
    <row r="15" spans="1:10">
      <c r="A15" s="49"/>
      <c r="B15" s="94" t="s">
        <v>253</v>
      </c>
      <c r="C15" s="95"/>
      <c r="D15" s="96"/>
      <c r="E15" s="97"/>
      <c r="F15" s="98"/>
      <c r="G15" s="99"/>
      <c r="H15" s="103">
        <f>SUM(H16:H17)</f>
        <v>0</v>
      </c>
      <c r="I15" s="101"/>
      <c r="J15" s="102">
        <f t="shared" si="0"/>
        <v>0</v>
      </c>
    </row>
    <row r="16" spans="1:10">
      <c r="A16" s="5"/>
      <c r="B16" s="104" t="s">
        <v>233</v>
      </c>
      <c r="C16" s="105"/>
      <c r="D16" s="106"/>
      <c r="E16" s="107"/>
      <c r="F16" s="108"/>
      <c r="G16" s="109"/>
      <c r="H16" s="113">
        <v>0</v>
      </c>
      <c r="I16" s="111"/>
      <c r="J16" s="112">
        <f t="shared" si="0"/>
        <v>0</v>
      </c>
    </row>
    <row r="17" spans="1:10">
      <c r="A17" s="5"/>
      <c r="B17" s="104" t="s">
        <v>234</v>
      </c>
      <c r="C17" s="105"/>
      <c r="D17" s="106"/>
      <c r="E17" s="107"/>
      <c r="F17" s="108"/>
      <c r="G17" s="109"/>
      <c r="H17" s="113">
        <v>0</v>
      </c>
      <c r="I17" s="111"/>
      <c r="J17" s="112">
        <f t="shared" si="0"/>
        <v>0</v>
      </c>
    </row>
    <row r="18" spans="1:10">
      <c r="A18" s="49"/>
      <c r="B18" s="94" t="s">
        <v>254</v>
      </c>
      <c r="C18" s="95"/>
      <c r="D18" s="96"/>
      <c r="E18" s="97"/>
      <c r="F18" s="98"/>
      <c r="G18" s="99"/>
      <c r="H18" s="103">
        <f>H9+H10-H15</f>
        <v>1104763000</v>
      </c>
      <c r="I18" s="101"/>
      <c r="J18" s="102">
        <f t="shared" si="0"/>
        <v>1104763000</v>
      </c>
    </row>
    <row r="19" spans="1:10">
      <c r="A19" s="2"/>
      <c r="B19" s="114" t="s">
        <v>236</v>
      </c>
      <c r="C19" s="115"/>
      <c r="D19" s="116"/>
      <c r="E19" s="117"/>
      <c r="F19" s="118"/>
      <c r="G19" s="119"/>
      <c r="H19" s="120"/>
      <c r="I19" s="121"/>
      <c r="J19" s="122">
        <f t="shared" si="0"/>
        <v>0</v>
      </c>
    </row>
    <row r="20" spans="1:10">
      <c r="A20" s="49"/>
      <c r="B20" s="94" t="s">
        <v>249</v>
      </c>
      <c r="C20" s="95"/>
      <c r="D20" s="96"/>
      <c r="E20" s="97"/>
      <c r="F20" s="98"/>
      <c r="G20" s="99"/>
      <c r="H20" s="100">
        <f>+H9</f>
        <v>1104763000</v>
      </c>
      <c r="I20" s="101"/>
      <c r="J20" s="102">
        <f t="shared" si="0"/>
        <v>1104763000</v>
      </c>
    </row>
    <row r="21" spans="1:10">
      <c r="A21" s="49"/>
      <c r="B21" s="94" t="s">
        <v>250</v>
      </c>
      <c r="C21" s="95"/>
      <c r="D21" s="96"/>
      <c r="E21" s="97"/>
      <c r="F21" s="98"/>
      <c r="G21" s="99"/>
      <c r="H21" s="103">
        <f>H22+H23</f>
        <v>0</v>
      </c>
      <c r="I21" s="101"/>
      <c r="J21" s="102">
        <f t="shared" si="0"/>
        <v>0</v>
      </c>
    </row>
    <row r="22" spans="1:10">
      <c r="A22" s="5"/>
      <c r="B22" s="104" t="s">
        <v>237</v>
      </c>
      <c r="C22" s="105"/>
      <c r="D22" s="106"/>
      <c r="E22" s="107"/>
      <c r="F22" s="108"/>
      <c r="G22" s="109"/>
      <c r="H22" s="110">
        <v>0</v>
      </c>
      <c r="I22" s="111"/>
      <c r="J22" s="112">
        <f t="shared" si="0"/>
        <v>0</v>
      </c>
    </row>
    <row r="23" spans="1:10">
      <c r="A23" s="5"/>
      <c r="B23" s="104" t="s">
        <v>231</v>
      </c>
      <c r="C23" s="105"/>
      <c r="D23" s="106"/>
      <c r="E23" s="107"/>
      <c r="F23" s="108"/>
      <c r="G23" s="109"/>
      <c r="H23" s="110"/>
      <c r="I23" s="111"/>
      <c r="J23" s="112">
        <f t="shared" si="0"/>
        <v>0</v>
      </c>
    </row>
    <row r="24" spans="1:10">
      <c r="A24" s="49"/>
      <c r="B24" s="94" t="s">
        <v>253</v>
      </c>
      <c r="C24" s="95"/>
      <c r="D24" s="96"/>
      <c r="E24" s="97"/>
      <c r="F24" s="98"/>
      <c r="G24" s="99"/>
      <c r="H24" s="103">
        <f>H25+H26</f>
        <v>0</v>
      </c>
      <c r="I24" s="101"/>
      <c r="J24" s="102">
        <f t="shared" si="0"/>
        <v>0</v>
      </c>
    </row>
    <row r="25" spans="1:10">
      <c r="A25" s="5"/>
      <c r="B25" s="104" t="s">
        <v>233</v>
      </c>
      <c r="C25" s="105"/>
      <c r="D25" s="106"/>
      <c r="E25" s="107"/>
      <c r="F25" s="108"/>
      <c r="G25" s="109"/>
      <c r="H25" s="110"/>
      <c r="I25" s="111"/>
      <c r="J25" s="112">
        <f t="shared" si="0"/>
        <v>0</v>
      </c>
    </row>
    <row r="26" spans="1:10">
      <c r="A26" s="5"/>
      <c r="B26" s="104" t="s">
        <v>234</v>
      </c>
      <c r="C26" s="105"/>
      <c r="D26" s="106"/>
      <c r="E26" s="107"/>
      <c r="F26" s="108"/>
      <c r="G26" s="109"/>
      <c r="H26" s="110"/>
      <c r="I26" s="111"/>
      <c r="J26" s="112">
        <f t="shared" si="0"/>
        <v>0</v>
      </c>
    </row>
    <row r="27" spans="1:10">
      <c r="A27" s="49"/>
      <c r="B27" s="94" t="s">
        <v>255</v>
      </c>
      <c r="C27" s="95"/>
      <c r="D27" s="96"/>
      <c r="E27" s="97"/>
      <c r="F27" s="98"/>
      <c r="G27" s="99"/>
      <c r="H27" s="103">
        <f>H20+H21-H24</f>
        <v>1104763000</v>
      </c>
      <c r="I27" s="101"/>
      <c r="J27" s="102">
        <f t="shared" si="0"/>
        <v>1104763000</v>
      </c>
    </row>
    <row r="28" spans="1:10">
      <c r="A28" s="2"/>
      <c r="B28" s="114" t="s">
        <v>256</v>
      </c>
      <c r="C28" s="115"/>
      <c r="D28" s="116"/>
      <c r="E28" s="117"/>
      <c r="F28" s="118"/>
      <c r="G28" s="119"/>
      <c r="H28" s="120"/>
      <c r="I28" s="121"/>
      <c r="J28" s="122">
        <f t="shared" si="0"/>
        <v>0</v>
      </c>
    </row>
    <row r="29" spans="1:10">
      <c r="A29" s="49"/>
      <c r="B29" s="94" t="s">
        <v>257</v>
      </c>
      <c r="C29" s="95"/>
      <c r="D29" s="96"/>
      <c r="E29" s="97"/>
      <c r="F29" s="98"/>
      <c r="G29" s="99"/>
      <c r="H29" s="103">
        <f>H9-H20</f>
        <v>0</v>
      </c>
      <c r="I29" s="101"/>
      <c r="J29" s="102">
        <f t="shared" si="0"/>
        <v>0</v>
      </c>
    </row>
    <row r="30" spans="1:10">
      <c r="A30" s="49"/>
      <c r="B30" s="123" t="s">
        <v>258</v>
      </c>
      <c r="C30" s="124"/>
      <c r="D30" s="125"/>
      <c r="E30" s="126"/>
      <c r="F30" s="127"/>
      <c r="G30" s="128"/>
      <c r="H30" s="129">
        <f>H18-H27</f>
        <v>0</v>
      </c>
      <c r="I30" s="130"/>
      <c r="J30" s="131">
        <f t="shared" si="0"/>
        <v>0</v>
      </c>
    </row>
    <row r="31" spans="1:10">
      <c r="A31" s="49"/>
      <c r="B31" s="132"/>
      <c r="C31" s="133"/>
      <c r="D31" s="134"/>
      <c r="E31" s="134"/>
      <c r="F31" s="42"/>
      <c r="G31" s="135"/>
      <c r="H31" s="136"/>
      <c r="I31" s="42"/>
      <c r="J31" s="137"/>
    </row>
    <row r="32" spans="1:10">
      <c r="A32" s="28" t="s">
        <v>142</v>
      </c>
      <c r="B32" s="11" t="s">
        <v>259</v>
      </c>
      <c r="C32" s="5"/>
      <c r="D32" s="5"/>
      <c r="E32" s="5"/>
      <c r="F32" s="5"/>
      <c r="G32" s="5"/>
      <c r="H32" s="30" t="s">
        <v>195</v>
      </c>
      <c r="I32" s="31"/>
      <c r="J32" s="138" t="s">
        <v>176</v>
      </c>
    </row>
    <row r="33" spans="1:10">
      <c r="A33" s="2"/>
      <c r="B33" s="11"/>
      <c r="C33" s="41"/>
      <c r="D33" s="41"/>
      <c r="E33" s="41"/>
      <c r="F33" s="41"/>
      <c r="G33" s="41"/>
      <c r="H33" s="3"/>
      <c r="I33" s="3"/>
      <c r="J33" s="76"/>
    </row>
    <row r="34" spans="1:10">
      <c r="A34" s="2"/>
      <c r="B34" s="11" t="s">
        <v>260</v>
      </c>
      <c r="C34" s="41"/>
      <c r="D34" s="41"/>
      <c r="E34" s="41"/>
      <c r="F34" s="41"/>
      <c r="G34" s="41"/>
      <c r="H34" s="76">
        <f>SUM(H35:H37)</f>
        <v>25028449158</v>
      </c>
      <c r="I34" s="76"/>
      <c r="J34" s="76">
        <f>SUM(J35:J37)</f>
        <v>3140683515</v>
      </c>
    </row>
    <row r="35" spans="1:10">
      <c r="A35" s="5"/>
      <c r="B35" s="139" t="s">
        <v>261</v>
      </c>
      <c r="C35" s="55"/>
      <c r="D35" s="55"/>
      <c r="E35" s="55"/>
      <c r="F35" s="55"/>
      <c r="G35" s="55"/>
      <c r="H35" s="77">
        <f>'[4]241'!$L$11</f>
        <v>0</v>
      </c>
      <c r="I35" s="77"/>
      <c r="J35" s="77">
        <v>1975761818</v>
      </c>
    </row>
    <row r="36" spans="1:10">
      <c r="A36" s="5"/>
      <c r="B36" s="139" t="s">
        <v>262</v>
      </c>
      <c r="C36" s="55"/>
      <c r="D36" s="55"/>
      <c r="E36" s="55"/>
      <c r="F36" s="55"/>
      <c r="G36" s="55"/>
      <c r="H36" s="77"/>
      <c r="I36" s="77"/>
      <c r="J36" s="77">
        <v>1164921697</v>
      </c>
    </row>
    <row r="37" spans="1:10">
      <c r="A37" s="5"/>
      <c r="B37" s="139" t="s">
        <v>263</v>
      </c>
      <c r="C37" s="55"/>
      <c r="D37" s="55"/>
      <c r="E37" s="55"/>
      <c r="F37" s="55"/>
      <c r="G37" s="55"/>
      <c r="H37" s="77">
        <f>+[1]CD1!$D$47</f>
        <v>25028449158</v>
      </c>
      <c r="I37" s="77"/>
      <c r="J37" s="77"/>
    </row>
    <row r="38" spans="1:10">
      <c r="A38" s="5"/>
      <c r="B38" s="25"/>
      <c r="C38" s="5"/>
      <c r="D38" s="5"/>
      <c r="E38" s="5"/>
      <c r="F38" s="5"/>
      <c r="G38" s="5"/>
      <c r="H38" s="6"/>
      <c r="I38" s="6"/>
      <c r="J38" s="77"/>
    </row>
    <row r="39" spans="1:10" ht="15.75" thickBot="1">
      <c r="A39" s="5"/>
      <c r="B39" s="52" t="s">
        <v>183</v>
      </c>
      <c r="C39" s="57"/>
      <c r="D39" s="57"/>
      <c r="E39" s="57"/>
      <c r="F39" s="57"/>
      <c r="G39" s="2"/>
      <c r="H39" s="46">
        <f>H34+H33</f>
        <v>25028449158</v>
      </c>
      <c r="I39" s="3"/>
      <c r="J39" s="140">
        <f>J34+J33</f>
        <v>3140683515</v>
      </c>
    </row>
    <row r="40" spans="1:10" ht="15.75" thickTop="1">
      <c r="A40" s="5"/>
      <c r="B40" s="25"/>
      <c r="C40" s="5"/>
      <c r="D40" s="5"/>
      <c r="E40" s="5"/>
      <c r="F40" s="5"/>
      <c r="G40" s="5"/>
      <c r="H40" s="6"/>
      <c r="I40" s="6"/>
      <c r="J40" s="77"/>
    </row>
    <row r="41" spans="1:10">
      <c r="A41" s="47"/>
      <c r="B41" s="25"/>
      <c r="C41" s="5"/>
      <c r="D41" s="5"/>
      <c r="E41" s="5"/>
      <c r="F41" s="5"/>
      <c r="G41" s="5"/>
      <c r="H41" s="6"/>
      <c r="I41" s="6"/>
      <c r="J41" s="77"/>
    </row>
    <row r="42" spans="1:10">
      <c r="A42" s="141" t="s">
        <v>265</v>
      </c>
      <c r="B42" s="11" t="s">
        <v>266</v>
      </c>
      <c r="C42" s="2"/>
      <c r="D42" s="2"/>
      <c r="E42" s="5"/>
      <c r="F42" s="406"/>
      <c r="G42" s="406"/>
      <c r="H42" s="3"/>
      <c r="I42" s="407"/>
      <c r="J42" s="407"/>
    </row>
    <row r="43" spans="1:10">
      <c r="A43" s="142" t="s">
        <v>267</v>
      </c>
      <c r="B43" s="143" t="s">
        <v>268</v>
      </c>
      <c r="C43" s="144"/>
      <c r="D43" s="144"/>
      <c r="E43" s="145"/>
      <c r="F43" s="146"/>
      <c r="G43" s="147"/>
      <c r="H43" s="148"/>
      <c r="I43" s="148"/>
      <c r="J43" s="149"/>
    </row>
    <row r="44" spans="1:10">
      <c r="A44" s="150"/>
      <c r="B44" s="151" t="s">
        <v>269</v>
      </c>
      <c r="C44" s="145"/>
      <c r="D44" s="145"/>
      <c r="E44" s="145"/>
      <c r="F44" s="152"/>
      <c r="G44" s="153"/>
      <c r="H44" s="154" t="s">
        <v>270</v>
      </c>
      <c r="I44" s="155"/>
      <c r="J44" s="154" t="s">
        <v>271</v>
      </c>
    </row>
    <row r="45" spans="1:10">
      <c r="A45" s="156"/>
      <c r="B45" s="151"/>
      <c r="C45" s="145"/>
      <c r="D45" s="145"/>
      <c r="E45" s="145"/>
      <c r="F45" s="152" t="s">
        <v>272</v>
      </c>
      <c r="G45" s="153"/>
      <c r="H45" s="157"/>
      <c r="I45" s="157"/>
      <c r="J45" s="158">
        <f>+'[5]3'!$J$63</f>
        <v>98950000000</v>
      </c>
    </row>
    <row r="46" spans="1:10">
      <c r="A46" s="156"/>
      <c r="B46" s="151"/>
      <c r="C46" s="145"/>
      <c r="D46" s="145"/>
      <c r="E46" s="145"/>
      <c r="F46" s="152" t="s">
        <v>273</v>
      </c>
      <c r="G46" s="153"/>
      <c r="H46" s="157"/>
      <c r="I46" s="157"/>
      <c r="J46" s="158">
        <f>+[1]CD1!$D$52</f>
        <v>127550899542</v>
      </c>
    </row>
    <row r="47" spans="1:10">
      <c r="A47" s="142" t="s">
        <v>274</v>
      </c>
      <c r="B47" s="143" t="s">
        <v>275</v>
      </c>
      <c r="C47" s="144"/>
      <c r="D47" s="144"/>
      <c r="E47" s="144"/>
      <c r="F47" s="152"/>
      <c r="G47" s="153"/>
      <c r="H47" s="154" t="s">
        <v>270</v>
      </c>
      <c r="I47" s="155"/>
      <c r="J47" s="154" t="s">
        <v>271</v>
      </c>
    </row>
    <row r="48" spans="1:10">
      <c r="A48" s="159"/>
      <c r="B48" s="151" t="s">
        <v>276</v>
      </c>
      <c r="C48" s="145"/>
      <c r="D48" s="145"/>
      <c r="E48" s="145"/>
      <c r="F48" s="152" t="s">
        <v>272</v>
      </c>
      <c r="G48" s="153"/>
      <c r="H48" s="160">
        <v>813960</v>
      </c>
      <c r="I48" s="161"/>
      <c r="J48" s="162">
        <f>+H48*10000</f>
        <v>8139600000</v>
      </c>
    </row>
    <row r="49" spans="1:10">
      <c r="A49" s="159"/>
      <c r="B49" s="151"/>
      <c r="C49" s="145"/>
      <c r="D49" s="145"/>
      <c r="E49" s="145"/>
      <c r="F49" s="152" t="s">
        <v>273</v>
      </c>
      <c r="G49" s="153"/>
      <c r="H49" s="160">
        <v>813960</v>
      </c>
      <c r="I49" s="161"/>
      <c r="J49" s="162">
        <v>8139600000</v>
      </c>
    </row>
    <row r="50" spans="1:10">
      <c r="A50" s="144" t="s">
        <v>277</v>
      </c>
      <c r="B50" s="143" t="s">
        <v>278</v>
      </c>
      <c r="C50" s="163"/>
      <c r="D50" s="163"/>
      <c r="E50" s="163"/>
      <c r="F50" s="164"/>
      <c r="G50" s="165"/>
      <c r="H50" s="166"/>
      <c r="I50" s="166"/>
      <c r="J50" s="167"/>
    </row>
    <row r="51" spans="1:10">
      <c r="A51" s="168"/>
      <c r="B51" s="169" t="s">
        <v>279</v>
      </c>
      <c r="C51" s="170"/>
      <c r="D51" s="170"/>
      <c r="E51" s="170"/>
      <c r="F51" s="171"/>
      <c r="G51" s="172"/>
      <c r="H51" s="154" t="s">
        <v>270</v>
      </c>
      <c r="I51" s="154"/>
      <c r="J51" s="154" t="s">
        <v>271</v>
      </c>
    </row>
    <row r="52" spans="1:10">
      <c r="A52" s="168"/>
      <c r="B52" s="173" t="s">
        <v>280</v>
      </c>
      <c r="C52" s="170"/>
      <c r="D52" s="170"/>
      <c r="E52" s="170"/>
      <c r="F52" s="174" t="s">
        <v>272</v>
      </c>
      <c r="G52" s="172"/>
      <c r="H52" s="149">
        <v>2190000</v>
      </c>
      <c r="I52" s="149"/>
      <c r="J52" s="149">
        <v>21900000000</v>
      </c>
    </row>
    <row r="53" spans="1:10">
      <c r="A53" s="168"/>
      <c r="B53" s="173"/>
      <c r="C53" s="170"/>
      <c r="D53" s="170"/>
      <c r="E53" s="170"/>
      <c r="F53" s="174" t="s">
        <v>273</v>
      </c>
      <c r="G53" s="172"/>
      <c r="H53" s="149">
        <f>+J53/10000</f>
        <v>2190000</v>
      </c>
      <c r="I53" s="149"/>
      <c r="J53" s="149">
        <v>21900000000</v>
      </c>
    </row>
    <row r="54" spans="1:10">
      <c r="A54" s="168"/>
      <c r="B54" s="173" t="s">
        <v>281</v>
      </c>
      <c r="C54" s="170"/>
      <c r="D54" s="170"/>
      <c r="E54" s="170"/>
      <c r="F54" s="174" t="s">
        <v>272</v>
      </c>
      <c r="G54" s="172"/>
      <c r="H54" s="149">
        <f>+J54/10000</f>
        <v>75900</v>
      </c>
      <c r="I54" s="149"/>
      <c r="J54" s="149">
        <v>759000000</v>
      </c>
    </row>
    <row r="55" spans="1:10">
      <c r="A55" s="168"/>
      <c r="B55" s="173"/>
      <c r="C55" s="170"/>
      <c r="D55" s="170"/>
      <c r="E55" s="170"/>
      <c r="F55" s="174" t="s">
        <v>273</v>
      </c>
      <c r="G55" s="172"/>
      <c r="H55" s="149"/>
      <c r="I55" s="149"/>
      <c r="J55" s="175">
        <v>69000000</v>
      </c>
    </row>
    <row r="56" spans="1:10">
      <c r="A56" s="168"/>
      <c r="B56" s="173" t="s">
        <v>282</v>
      </c>
      <c r="C56" s="170"/>
      <c r="D56" s="170"/>
      <c r="E56" s="170"/>
      <c r="F56" s="174" t="s">
        <v>272</v>
      </c>
      <c r="G56" s="172"/>
      <c r="H56" s="149">
        <f>+J56/11000</f>
        <v>100000</v>
      </c>
      <c r="I56" s="149"/>
      <c r="J56" s="149">
        <v>1100000000</v>
      </c>
    </row>
    <row r="57" spans="1:10">
      <c r="A57" s="168"/>
      <c r="B57" s="173"/>
      <c r="C57" s="170"/>
      <c r="D57" s="170"/>
      <c r="E57" s="170"/>
      <c r="F57" s="174" t="s">
        <v>273</v>
      </c>
      <c r="G57" s="172"/>
      <c r="H57" s="149">
        <f>+J57/11000</f>
        <v>100000</v>
      </c>
      <c r="I57" s="149"/>
      <c r="J57" s="149">
        <v>1100000000</v>
      </c>
    </row>
    <row r="58" spans="1:10">
      <c r="A58" s="168"/>
      <c r="B58" s="176"/>
      <c r="C58" s="177"/>
      <c r="D58" s="177"/>
      <c r="E58" s="177"/>
      <c r="F58" s="174"/>
      <c r="G58" s="172"/>
      <c r="H58" s="149"/>
      <c r="I58" s="149"/>
      <c r="J58" s="175"/>
    </row>
    <row r="59" spans="1:10">
      <c r="A59" s="28" t="s">
        <v>283</v>
      </c>
      <c r="B59" s="11" t="s">
        <v>284</v>
      </c>
      <c r="C59" s="5"/>
      <c r="D59" s="5"/>
      <c r="E59" s="5"/>
      <c r="F59" s="5"/>
      <c r="G59" s="5"/>
      <c r="H59" s="30" t="s">
        <v>195</v>
      </c>
      <c r="I59" s="31"/>
      <c r="J59" s="138" t="s">
        <v>176</v>
      </c>
    </row>
    <row r="60" spans="1:10">
      <c r="A60" s="5"/>
      <c r="B60" s="25" t="s">
        <v>285</v>
      </c>
      <c r="C60" s="5"/>
      <c r="D60" s="5"/>
      <c r="E60" s="5"/>
      <c r="F60" s="5"/>
      <c r="G60" s="5"/>
      <c r="H60" s="6">
        <f>+[1]CD1!$D$57</f>
        <v>19829273965</v>
      </c>
      <c r="I60" s="6"/>
      <c r="J60" s="77">
        <v>0</v>
      </c>
    </row>
    <row r="61" spans="1:10">
      <c r="A61" s="5"/>
      <c r="B61" s="25"/>
      <c r="C61" s="5"/>
      <c r="D61" s="5"/>
      <c r="E61" s="5"/>
      <c r="F61" s="5"/>
      <c r="G61" s="5"/>
      <c r="H61" s="6"/>
      <c r="I61" s="6"/>
      <c r="J61" s="77"/>
    </row>
    <row r="62" spans="1:10" ht="15.75" thickBot="1">
      <c r="A62" s="5"/>
      <c r="B62" s="52" t="s">
        <v>183</v>
      </c>
      <c r="C62" s="57"/>
      <c r="D62" s="57"/>
      <c r="E62" s="57"/>
      <c r="F62" s="57"/>
      <c r="G62" s="2"/>
      <c r="H62" s="46">
        <f>SUM(H60:H61)</f>
        <v>19829273965</v>
      </c>
      <c r="I62" s="3"/>
      <c r="J62" s="140">
        <f>SUM(J60:J61)</f>
        <v>0</v>
      </c>
    </row>
    <row r="63" spans="1:10" ht="15.75" thickTop="1">
      <c r="A63" s="28" t="s">
        <v>286</v>
      </c>
      <c r="B63" s="11" t="s">
        <v>287</v>
      </c>
      <c r="C63" s="5"/>
      <c r="D63" s="5"/>
      <c r="E63" s="5"/>
      <c r="F63" s="5"/>
      <c r="G63" s="5"/>
      <c r="H63" s="30" t="s">
        <v>264</v>
      </c>
      <c r="I63" s="31"/>
      <c r="J63" s="138" t="s">
        <v>176</v>
      </c>
    </row>
    <row r="64" spans="1:10">
      <c r="A64" s="178"/>
      <c r="B64" s="179"/>
      <c r="C64" s="178"/>
      <c r="D64" s="178"/>
      <c r="E64" s="178"/>
      <c r="F64" s="178"/>
      <c r="G64" s="178"/>
      <c r="H64" s="180"/>
      <c r="I64" s="180"/>
      <c r="J64" s="181"/>
    </row>
    <row r="65" spans="1:10">
      <c r="A65" s="27"/>
      <c r="B65" s="25" t="s">
        <v>288</v>
      </c>
      <c r="C65" s="5"/>
      <c r="D65" s="5"/>
      <c r="E65" s="5"/>
      <c r="F65" s="5"/>
      <c r="G65" s="5"/>
      <c r="H65" s="182">
        <f>+[1]CD1!$D$66</f>
        <v>155759836856</v>
      </c>
      <c r="I65" s="43"/>
      <c r="J65" s="183">
        <v>152707061801</v>
      </c>
    </row>
    <row r="66" spans="1:10">
      <c r="A66" s="27"/>
      <c r="B66" s="25" t="s">
        <v>289</v>
      </c>
      <c r="C66" s="5"/>
      <c r="D66" s="5"/>
      <c r="E66" s="5"/>
      <c r="F66" s="5"/>
      <c r="G66" s="5"/>
      <c r="H66" s="182">
        <f>+[1]CD1!$D$67</f>
        <v>46043591362</v>
      </c>
      <c r="I66" s="43"/>
      <c r="J66" s="183">
        <v>64688677068</v>
      </c>
    </row>
    <row r="67" spans="1:10">
      <c r="A67" s="27"/>
      <c r="B67" s="25" t="s">
        <v>290</v>
      </c>
      <c r="C67" s="5"/>
      <c r="D67" s="5"/>
      <c r="E67" s="5"/>
      <c r="F67" s="5"/>
      <c r="G67" s="5"/>
      <c r="H67" s="182">
        <f>+[1]CD1!$D$69</f>
        <v>23899785643</v>
      </c>
      <c r="I67" s="43"/>
      <c r="J67" s="183">
        <v>38688128268</v>
      </c>
    </row>
    <row r="68" spans="1:10">
      <c r="A68" s="28" t="s">
        <v>291</v>
      </c>
      <c r="B68" s="11" t="s">
        <v>292</v>
      </c>
      <c r="C68" s="5"/>
      <c r="D68" s="5"/>
      <c r="E68" s="5"/>
      <c r="F68" s="5"/>
      <c r="G68" s="5"/>
      <c r="H68" s="30" t="s">
        <v>264</v>
      </c>
      <c r="I68" s="31"/>
      <c r="J68" s="138" t="s">
        <v>176</v>
      </c>
    </row>
    <row r="69" spans="1:10">
      <c r="A69" s="184"/>
      <c r="B69" s="185" t="s">
        <v>293</v>
      </c>
      <c r="C69" s="184"/>
      <c r="D69" s="184"/>
      <c r="E69" s="184"/>
      <c r="F69" s="184"/>
      <c r="G69" s="184"/>
      <c r="H69" s="76">
        <f>SUM(H70:H75)</f>
        <v>402794279281</v>
      </c>
      <c r="I69" s="76"/>
      <c r="J69" s="76">
        <f>SUM(J70:J75)</f>
        <v>261078320470</v>
      </c>
    </row>
    <row r="70" spans="1:10">
      <c r="A70" s="186"/>
      <c r="B70" s="187" t="s">
        <v>294</v>
      </c>
      <c r="C70" s="184"/>
      <c r="D70" s="184"/>
      <c r="E70" s="184"/>
      <c r="F70" s="186"/>
      <c r="G70" s="186"/>
      <c r="H70" s="77">
        <v>7410000000</v>
      </c>
      <c r="I70" s="77"/>
      <c r="J70" s="77">
        <v>25557785301</v>
      </c>
    </row>
    <row r="71" spans="1:10">
      <c r="A71" s="186"/>
      <c r="B71" s="187" t="s">
        <v>295</v>
      </c>
      <c r="C71" s="184"/>
      <c r="D71" s="184"/>
      <c r="E71" s="184"/>
      <c r="F71" s="186"/>
      <c r="G71" s="186"/>
      <c r="H71" s="77">
        <v>87281168831</v>
      </c>
      <c r="I71" s="77"/>
      <c r="J71" s="77">
        <v>81921813875</v>
      </c>
    </row>
    <row r="72" spans="1:10">
      <c r="A72" s="186"/>
      <c r="B72" s="187" t="s">
        <v>296</v>
      </c>
      <c r="C72" s="184"/>
      <c r="D72" s="184"/>
      <c r="E72" s="184"/>
      <c r="F72" s="186"/>
      <c r="G72" s="186"/>
      <c r="H72" s="77">
        <v>38909297610</v>
      </c>
      <c r="I72" s="77"/>
      <c r="J72" s="77">
        <v>49191398612</v>
      </c>
    </row>
    <row r="73" spans="1:10">
      <c r="A73" s="186"/>
      <c r="B73" s="187" t="s">
        <v>297</v>
      </c>
      <c r="C73" s="184"/>
      <c r="D73" s="184"/>
      <c r="E73" s="184"/>
      <c r="F73" s="186"/>
      <c r="G73" s="186"/>
      <c r="H73" s="77">
        <v>28150000000</v>
      </c>
      <c r="I73" s="77"/>
      <c r="J73" s="77">
        <v>65724393854</v>
      </c>
    </row>
    <row r="74" spans="1:10">
      <c r="A74" s="186"/>
      <c r="B74" s="187" t="s">
        <v>298</v>
      </c>
      <c r="C74" s="184"/>
      <c r="D74" s="184"/>
      <c r="E74" s="184"/>
      <c r="F74" s="186"/>
      <c r="G74" s="186"/>
      <c r="H74" s="77">
        <v>103295204055</v>
      </c>
      <c r="I74" s="77"/>
      <c r="J74" s="77">
        <v>38682928828</v>
      </c>
    </row>
    <row r="75" spans="1:10">
      <c r="A75" s="186"/>
      <c r="B75" s="187" t="s">
        <v>474</v>
      </c>
      <c r="C75" s="184"/>
      <c r="D75" s="184"/>
      <c r="E75" s="184"/>
      <c r="F75" s="186"/>
      <c r="G75" s="186"/>
      <c r="H75" s="77">
        <v>137748608785</v>
      </c>
      <c r="I75" s="77"/>
      <c r="J75" s="77"/>
    </row>
    <row r="76" spans="1:10">
      <c r="A76" s="2"/>
      <c r="B76" s="11" t="s">
        <v>299</v>
      </c>
      <c r="C76" s="49"/>
      <c r="D76" s="49"/>
      <c r="E76" s="49"/>
      <c r="F76" s="49"/>
      <c r="G76" s="49"/>
      <c r="H76" s="50">
        <v>0</v>
      </c>
      <c r="I76" s="50"/>
      <c r="J76" s="51">
        <v>0</v>
      </c>
    </row>
    <row r="77" spans="1:10">
      <c r="A77" s="2"/>
      <c r="B77" s="11"/>
      <c r="C77" s="2"/>
      <c r="D77" s="2"/>
      <c r="E77" s="2"/>
      <c r="F77" s="2"/>
      <c r="G77" s="2"/>
      <c r="H77" s="3"/>
      <c r="I77" s="3"/>
      <c r="J77" s="76"/>
    </row>
    <row r="78" spans="1:10" ht="15.75" thickBot="1">
      <c r="A78" s="5"/>
      <c r="B78" s="52" t="s">
        <v>183</v>
      </c>
      <c r="C78" s="57"/>
      <c r="D78" s="57"/>
      <c r="E78" s="57"/>
      <c r="F78" s="57"/>
      <c r="G78" s="2"/>
      <c r="H78" s="46">
        <f>H69+H76</f>
        <v>402794279281</v>
      </c>
      <c r="I78" s="3"/>
      <c r="J78" s="140">
        <f>J69+J76</f>
        <v>261078320470</v>
      </c>
    </row>
    <row r="79" spans="1:10" ht="15.75" thickTop="1">
      <c r="A79" s="5"/>
      <c r="B79" s="25"/>
      <c r="C79" s="5"/>
      <c r="D79" s="5"/>
      <c r="E79" s="5"/>
      <c r="F79" s="5"/>
      <c r="G79" s="5"/>
      <c r="H79" s="6"/>
      <c r="I79" s="6"/>
      <c r="J79" s="77"/>
    </row>
    <row r="80" spans="1:10">
      <c r="A80" s="28" t="s">
        <v>300</v>
      </c>
      <c r="B80" s="11" t="s">
        <v>301</v>
      </c>
      <c r="C80" s="5"/>
      <c r="D80" s="5"/>
      <c r="E80" s="5"/>
      <c r="F80" s="5"/>
      <c r="G80" s="5"/>
      <c r="H80" s="30" t="s">
        <v>264</v>
      </c>
      <c r="I80" s="31"/>
      <c r="J80" s="138" t="s">
        <v>176</v>
      </c>
    </row>
    <row r="81" spans="1:10">
      <c r="A81" s="36"/>
      <c r="B81" s="25" t="s">
        <v>302</v>
      </c>
      <c r="C81" s="36"/>
      <c r="D81" s="36"/>
      <c r="E81" s="36"/>
      <c r="F81" s="36"/>
      <c r="G81" s="36"/>
      <c r="H81" s="39">
        <f>+'[1]333'!$H$12</f>
        <v>23517956785</v>
      </c>
      <c r="I81" s="39"/>
      <c r="J81" s="188">
        <v>16236371676</v>
      </c>
    </row>
    <row r="82" spans="1:10">
      <c r="A82" s="36"/>
      <c r="B82" s="25" t="s">
        <v>303</v>
      </c>
      <c r="C82" s="36"/>
      <c r="D82" s="36"/>
      <c r="E82" s="36"/>
      <c r="F82" s="36"/>
      <c r="G82" s="36"/>
      <c r="H82" s="39"/>
      <c r="I82" s="39"/>
      <c r="J82" s="188"/>
    </row>
    <row r="83" spans="1:10">
      <c r="A83" s="36"/>
      <c r="B83" s="25" t="s">
        <v>304</v>
      </c>
      <c r="C83" s="36"/>
      <c r="D83" s="36"/>
      <c r="E83" s="36"/>
      <c r="F83" s="36"/>
      <c r="G83" s="36"/>
      <c r="H83" s="39">
        <f>+'[1]333'!$H$45</f>
        <v>0</v>
      </c>
      <c r="I83" s="39"/>
      <c r="J83" s="188">
        <v>66465585</v>
      </c>
    </row>
    <row r="84" spans="1:10">
      <c r="A84" s="36"/>
      <c r="B84" s="25" t="s">
        <v>305</v>
      </c>
      <c r="C84" s="36"/>
      <c r="D84" s="36"/>
      <c r="E84" s="36"/>
      <c r="F84" s="36"/>
      <c r="G84" s="36"/>
      <c r="H84" s="39"/>
      <c r="I84" s="39"/>
      <c r="J84" s="188"/>
    </row>
    <row r="85" spans="1:10">
      <c r="A85" s="36"/>
      <c r="B85" s="25" t="s">
        <v>306</v>
      </c>
      <c r="C85" s="36"/>
      <c r="D85" s="36"/>
      <c r="E85" s="36"/>
      <c r="F85" s="36"/>
      <c r="G85" s="36"/>
      <c r="H85" s="39">
        <f>+'[1]333'!$H$47</f>
        <v>1996684171.2815456</v>
      </c>
      <c r="I85" s="39"/>
      <c r="J85" s="188">
        <v>3037363629</v>
      </c>
    </row>
    <row r="86" spans="1:10">
      <c r="A86" s="36"/>
      <c r="B86" s="25" t="s">
        <v>307</v>
      </c>
      <c r="C86" s="36"/>
      <c r="D86" s="36"/>
      <c r="E86" s="36"/>
      <c r="F86" s="36"/>
      <c r="G86" s="36"/>
      <c r="H86" s="39">
        <f>+'[1]333'!$H$59</f>
        <v>4550528710</v>
      </c>
      <c r="I86" s="39"/>
      <c r="J86" s="188">
        <v>3321282768</v>
      </c>
    </row>
    <row r="87" spans="1:10">
      <c r="A87" s="36"/>
      <c r="B87" s="25" t="s">
        <v>308</v>
      </c>
      <c r="C87" s="36"/>
      <c r="D87" s="36"/>
      <c r="E87" s="36"/>
      <c r="F87" s="36"/>
      <c r="G87" s="36"/>
      <c r="H87" s="39">
        <f>+'[1]333'!$H$52</f>
        <v>1837198200</v>
      </c>
      <c r="I87" s="39"/>
      <c r="J87" s="188">
        <v>35399160</v>
      </c>
    </row>
    <row r="88" spans="1:10">
      <c r="A88" s="36"/>
      <c r="B88" s="25" t="s">
        <v>309</v>
      </c>
      <c r="C88" s="36"/>
      <c r="D88" s="36"/>
      <c r="E88" s="36"/>
      <c r="F88" s="36"/>
      <c r="G88" s="36"/>
      <c r="H88" s="39"/>
      <c r="I88" s="39"/>
      <c r="J88" s="188"/>
    </row>
    <row r="89" spans="1:10">
      <c r="A89" s="36"/>
      <c r="B89" s="25" t="s">
        <v>310</v>
      </c>
      <c r="C89" s="36"/>
      <c r="D89" s="36"/>
      <c r="E89" s="36"/>
      <c r="F89" s="36"/>
      <c r="G89" s="36"/>
      <c r="H89" s="39"/>
      <c r="I89" s="39"/>
      <c r="J89" s="188">
        <v>9082000</v>
      </c>
    </row>
    <row r="90" spans="1:10">
      <c r="A90" s="36"/>
      <c r="B90" s="25" t="s">
        <v>311</v>
      </c>
      <c r="C90" s="36"/>
      <c r="D90" s="36"/>
      <c r="E90" s="36"/>
      <c r="F90" s="36"/>
      <c r="G90" s="36"/>
      <c r="H90" s="39">
        <f>+'[1]333'!$H$77</f>
        <v>411878000</v>
      </c>
      <c r="I90" s="39"/>
      <c r="J90" s="188">
        <v>0</v>
      </c>
    </row>
    <row r="91" spans="1:10">
      <c r="A91" s="36"/>
      <c r="B91" s="37"/>
      <c r="C91" s="36"/>
      <c r="D91" s="36"/>
      <c r="E91" s="36"/>
      <c r="F91" s="36"/>
      <c r="G91" s="36"/>
      <c r="H91" s="39"/>
      <c r="I91" s="39"/>
      <c r="J91" s="188"/>
    </row>
    <row r="92" spans="1:10" ht="15.75" thickBot="1">
      <c r="A92" s="33"/>
      <c r="B92" s="189" t="s">
        <v>183</v>
      </c>
      <c r="C92" s="190"/>
      <c r="D92" s="190"/>
      <c r="E92" s="190"/>
      <c r="F92" s="190"/>
      <c r="G92" s="33"/>
      <c r="H92" s="46">
        <f>SUM(H81:H91)</f>
        <v>32314245866.281548</v>
      </c>
      <c r="I92" s="3"/>
      <c r="J92" s="140">
        <f>SUM(J81:J91)</f>
        <v>22705964818</v>
      </c>
    </row>
    <row r="93" spans="1:10" ht="15.75" thickTop="1">
      <c r="A93" s="49"/>
      <c r="B93" s="191"/>
      <c r="C93" s="49"/>
      <c r="D93" s="49"/>
      <c r="E93" s="49"/>
      <c r="F93" s="49"/>
      <c r="G93" s="49"/>
      <c r="H93" s="42"/>
      <c r="I93" s="42"/>
      <c r="J93" s="192"/>
    </row>
    <row r="94" spans="1:10">
      <c r="A94" s="28" t="s">
        <v>312</v>
      </c>
      <c r="B94" s="11" t="s">
        <v>313</v>
      </c>
      <c r="C94" s="2"/>
      <c r="D94" s="2"/>
      <c r="E94" s="2"/>
      <c r="F94" s="2"/>
      <c r="G94" s="2"/>
      <c r="H94" s="30" t="s">
        <v>264</v>
      </c>
      <c r="I94" s="31"/>
      <c r="J94" s="138" t="s">
        <v>176</v>
      </c>
    </row>
    <row r="95" spans="1:10">
      <c r="A95" s="193"/>
      <c r="B95" s="194"/>
      <c r="C95" s="195"/>
      <c r="D95" s="195"/>
      <c r="E95" s="195"/>
      <c r="F95" s="195"/>
      <c r="G95" s="195"/>
      <c r="H95" s="188"/>
      <c r="I95" s="196"/>
      <c r="J95" s="188"/>
    </row>
    <row r="96" spans="1:10">
      <c r="A96" s="193"/>
      <c r="B96" s="194" t="s">
        <v>314</v>
      </c>
      <c r="C96" s="195"/>
      <c r="D96" s="195"/>
      <c r="E96" s="195"/>
      <c r="F96" s="195"/>
      <c r="G96" s="195"/>
      <c r="H96" s="188">
        <f>+'[1]3351'!$H$13</f>
        <v>2304143601</v>
      </c>
      <c r="I96" s="196"/>
      <c r="J96" s="188">
        <v>18173923726</v>
      </c>
    </row>
    <row r="97" spans="1:10">
      <c r="A97" s="193"/>
      <c r="B97" s="410" t="s">
        <v>475</v>
      </c>
      <c r="C97" s="410"/>
      <c r="D97" s="410"/>
      <c r="E97" s="410"/>
      <c r="F97" s="195"/>
      <c r="G97" s="195"/>
      <c r="H97" s="188">
        <f>+'[1]3351'!$H$12</f>
        <v>14537742650</v>
      </c>
      <c r="I97" s="196"/>
      <c r="J97" s="188"/>
    </row>
    <row r="98" spans="1:10">
      <c r="A98" s="36"/>
      <c r="B98" s="197"/>
      <c r="C98" s="198"/>
      <c r="D98" s="198"/>
      <c r="E98" s="198"/>
      <c r="F98" s="198"/>
      <c r="G98" s="198"/>
      <c r="H98" s="39"/>
      <c r="I98" s="199"/>
      <c r="J98" s="188"/>
    </row>
    <row r="99" spans="1:10" ht="15.75" thickBot="1">
      <c r="A99" s="33"/>
      <c r="B99" s="189" t="s">
        <v>183</v>
      </c>
      <c r="C99" s="190"/>
      <c r="D99" s="190"/>
      <c r="E99" s="190"/>
      <c r="F99" s="190"/>
      <c r="G99" s="33"/>
      <c r="H99" s="46">
        <f>SUM(H95:H98)</f>
        <v>16841886251</v>
      </c>
      <c r="I99" s="3"/>
      <c r="J99" s="140">
        <f>SUM(J95:J98)</f>
        <v>18173923726</v>
      </c>
    </row>
    <row r="100" spans="1:10" ht="15.75" thickTop="1">
      <c r="A100" s="33"/>
      <c r="B100" s="200"/>
      <c r="C100" s="201"/>
      <c r="D100" s="201"/>
      <c r="E100" s="201"/>
      <c r="F100" s="201"/>
      <c r="G100" s="201"/>
      <c r="H100" s="32"/>
      <c r="I100" s="202"/>
      <c r="J100" s="203"/>
    </row>
    <row r="101" spans="1:10">
      <c r="A101" s="28" t="s">
        <v>315</v>
      </c>
      <c r="B101" s="11" t="s">
        <v>316</v>
      </c>
      <c r="C101" s="5"/>
      <c r="D101" s="5"/>
      <c r="E101" s="5"/>
      <c r="F101" s="5"/>
      <c r="G101" s="5"/>
      <c r="H101" s="30" t="s">
        <v>264</v>
      </c>
      <c r="I101" s="31"/>
      <c r="J101" s="138" t="s">
        <v>176</v>
      </c>
    </row>
    <row r="102" spans="1:10">
      <c r="A102" s="33" t="s">
        <v>18</v>
      </c>
      <c r="B102" s="143" t="s">
        <v>317</v>
      </c>
      <c r="C102" s="33"/>
      <c r="D102" s="33"/>
      <c r="E102" s="33"/>
      <c r="F102" s="33"/>
      <c r="G102" s="33"/>
      <c r="H102" s="35">
        <v>0</v>
      </c>
      <c r="I102" s="35"/>
      <c r="J102" s="204">
        <v>0</v>
      </c>
    </row>
    <row r="103" spans="1:10">
      <c r="A103" s="33" t="s">
        <v>18</v>
      </c>
      <c r="B103" s="11" t="s">
        <v>318</v>
      </c>
      <c r="C103" s="33"/>
      <c r="D103" s="33"/>
      <c r="E103" s="33"/>
      <c r="F103" s="33"/>
      <c r="G103" s="33"/>
      <c r="H103" s="201">
        <f>+H104</f>
        <v>5159669524</v>
      </c>
      <c r="I103" s="201"/>
      <c r="J103" s="205">
        <v>4019370254</v>
      </c>
    </row>
    <row r="104" spans="1:10">
      <c r="A104" s="36"/>
      <c r="B104" s="37" t="s">
        <v>178</v>
      </c>
      <c r="C104" s="38"/>
      <c r="D104" s="38"/>
      <c r="E104" s="38"/>
      <c r="F104" s="38"/>
      <c r="G104" s="38"/>
      <c r="H104" s="39">
        <f>+'[1]3388 in'!$C$11</f>
        <v>5159669524</v>
      </c>
      <c r="I104" s="39"/>
      <c r="J104" s="188">
        <v>4019370254</v>
      </c>
    </row>
    <row r="105" spans="1:10">
      <c r="A105" s="33" t="s">
        <v>18</v>
      </c>
      <c r="B105" s="11" t="s">
        <v>319</v>
      </c>
      <c r="C105" s="33"/>
      <c r="D105" s="33"/>
      <c r="E105" s="33"/>
      <c r="F105" s="33"/>
      <c r="G105" s="33"/>
      <c r="H105" s="35">
        <f>+'[1]3388 in'!$C$12</f>
        <v>2947164258</v>
      </c>
      <c r="I105" s="201"/>
      <c r="J105" s="205"/>
    </row>
    <row r="106" spans="1:10">
      <c r="A106" s="33" t="s">
        <v>18</v>
      </c>
      <c r="B106" s="11" t="s">
        <v>320</v>
      </c>
      <c r="C106" s="33"/>
      <c r="D106" s="33"/>
      <c r="E106" s="33"/>
      <c r="F106" s="33"/>
      <c r="G106" s="33"/>
      <c r="H106" s="35"/>
      <c r="I106" s="35"/>
      <c r="J106" s="204">
        <v>0</v>
      </c>
    </row>
    <row r="107" spans="1:10">
      <c r="A107" s="33" t="s">
        <v>18</v>
      </c>
      <c r="B107" s="11" t="s">
        <v>321</v>
      </c>
      <c r="C107" s="33"/>
      <c r="D107" s="33"/>
      <c r="E107" s="33"/>
      <c r="F107" s="33"/>
      <c r="G107" s="33"/>
      <c r="H107" s="35"/>
      <c r="I107" s="35"/>
      <c r="J107" s="204">
        <v>0</v>
      </c>
    </row>
    <row r="108" spans="1:10">
      <c r="A108" s="33" t="s">
        <v>18</v>
      </c>
      <c r="B108" s="11" t="s">
        <v>322</v>
      </c>
      <c r="C108" s="33"/>
      <c r="D108" s="33"/>
      <c r="E108" s="33"/>
      <c r="F108" s="33"/>
      <c r="G108" s="33"/>
      <c r="H108" s="35"/>
      <c r="I108" s="35"/>
      <c r="J108" s="204">
        <v>0</v>
      </c>
    </row>
    <row r="109" spans="1:10">
      <c r="A109" s="33" t="s">
        <v>18</v>
      </c>
      <c r="B109" s="206" t="s">
        <v>321</v>
      </c>
      <c r="C109" s="207"/>
      <c r="D109" s="207"/>
      <c r="E109" s="207"/>
      <c r="F109" s="207"/>
      <c r="G109" s="207"/>
      <c r="H109" s="204">
        <v>90000000</v>
      </c>
      <c r="I109" s="188"/>
      <c r="J109" s="188">
        <v>90000000</v>
      </c>
    </row>
    <row r="110" spans="1:10">
      <c r="A110" s="208" t="s">
        <v>18</v>
      </c>
      <c r="B110" s="185" t="s">
        <v>323</v>
      </c>
      <c r="C110" s="208"/>
      <c r="D110" s="208"/>
      <c r="E110" s="208"/>
      <c r="F110" s="208"/>
      <c r="G110" s="208"/>
      <c r="H110" s="205">
        <f>+'[1]3388 in'!$C$14</f>
        <v>98858573612</v>
      </c>
      <c r="I110" s="205"/>
      <c r="J110" s="205">
        <v>12392646540</v>
      </c>
    </row>
    <row r="111" spans="1:10">
      <c r="A111" s="36"/>
      <c r="B111" s="37"/>
      <c r="C111" s="36"/>
      <c r="D111" s="36"/>
      <c r="E111" s="36"/>
      <c r="F111" s="36"/>
      <c r="G111" s="36"/>
      <c r="H111" s="39"/>
      <c r="I111" s="39"/>
      <c r="J111" s="188"/>
    </row>
    <row r="112" spans="1:10" ht="15.75" thickBot="1">
      <c r="A112" s="33"/>
      <c r="B112" s="189" t="s">
        <v>183</v>
      </c>
      <c r="C112" s="190"/>
      <c r="D112" s="190"/>
      <c r="E112" s="190"/>
      <c r="F112" s="190"/>
      <c r="G112" s="33"/>
      <c r="H112" s="46">
        <f>H103+H105+H110+H108+H107+H106+H102+H109</f>
        <v>107055407394</v>
      </c>
      <c r="I112" s="3"/>
      <c r="J112" s="140">
        <f>J103+J105+J110+J108+J107+J106+J102+J109</f>
        <v>16502016794</v>
      </c>
    </row>
    <row r="113" spans="1:12" ht="15.75" thickTop="1">
      <c r="A113" s="49"/>
      <c r="B113" s="191"/>
      <c r="C113" s="49"/>
      <c r="D113" s="49"/>
      <c r="E113" s="49"/>
      <c r="F113" s="49"/>
      <c r="G113" s="49"/>
      <c r="H113" s="42"/>
      <c r="I113" s="42"/>
      <c r="J113" s="192"/>
      <c r="L113" s="367"/>
    </row>
    <row r="114" spans="1:12">
      <c r="A114" s="28" t="s">
        <v>324</v>
      </c>
      <c r="B114" s="143" t="s">
        <v>325</v>
      </c>
      <c r="C114" s="145"/>
      <c r="D114" s="145"/>
      <c r="E114" s="145"/>
      <c r="F114" s="145"/>
      <c r="G114" s="145"/>
      <c r="H114" s="32"/>
      <c r="I114" s="32"/>
      <c r="J114" s="203"/>
    </row>
    <row r="115" spans="1:12">
      <c r="A115" s="145"/>
      <c r="B115" s="151" t="s">
        <v>326</v>
      </c>
      <c r="C115" s="145"/>
      <c r="D115" s="145"/>
      <c r="E115" s="145"/>
      <c r="F115" s="145"/>
      <c r="G115" s="145"/>
      <c r="H115" s="39">
        <v>0</v>
      </c>
      <c r="I115" s="39"/>
      <c r="J115" s="188">
        <v>0</v>
      </c>
    </row>
    <row r="116" spans="1:12">
      <c r="A116" s="145"/>
      <c r="B116" s="151" t="s">
        <v>327</v>
      </c>
      <c r="C116" s="145"/>
      <c r="D116" s="145"/>
      <c r="E116" s="145"/>
      <c r="F116" s="145"/>
      <c r="G116" s="145"/>
      <c r="H116" s="39">
        <v>0</v>
      </c>
      <c r="I116" s="39"/>
      <c r="J116" s="188">
        <v>0</v>
      </c>
    </row>
    <row r="117" spans="1:12">
      <c r="A117" s="145"/>
      <c r="B117" s="151"/>
      <c r="C117" s="145"/>
      <c r="D117" s="145"/>
      <c r="E117" s="145"/>
      <c r="F117" s="145"/>
      <c r="G117" s="145"/>
      <c r="H117" s="39"/>
      <c r="I117" s="39"/>
      <c r="J117" s="188"/>
    </row>
    <row r="118" spans="1:12" ht="15.75" thickBot="1">
      <c r="A118" s="145"/>
      <c r="B118" s="189" t="s">
        <v>183</v>
      </c>
      <c r="C118" s="209"/>
      <c r="D118" s="209"/>
      <c r="E118" s="209"/>
      <c r="F118" s="209"/>
      <c r="G118" s="145"/>
      <c r="H118" s="46">
        <f>SUM(H115:H117)</f>
        <v>0</v>
      </c>
      <c r="I118" s="3"/>
      <c r="J118" s="140">
        <f>SUM(J115:J117)</f>
        <v>0</v>
      </c>
    </row>
    <row r="119" spans="1:12" ht="15.75" thickTop="1">
      <c r="A119" s="144"/>
      <c r="B119" s="210"/>
      <c r="C119" s="144"/>
      <c r="D119" s="144"/>
      <c r="E119" s="144"/>
      <c r="F119" s="144"/>
      <c r="G119" s="144"/>
      <c r="H119" s="32"/>
      <c r="I119" s="35"/>
      <c r="J119" s="203"/>
    </row>
    <row r="120" spans="1:12">
      <c r="A120" s="28" t="s">
        <v>328</v>
      </c>
      <c r="B120" s="143" t="s">
        <v>329</v>
      </c>
      <c r="C120" s="144"/>
      <c r="D120" s="144"/>
      <c r="E120" s="144"/>
      <c r="F120" s="144"/>
      <c r="G120" s="144"/>
      <c r="H120" s="30" t="s">
        <v>195</v>
      </c>
      <c r="I120" s="31"/>
      <c r="J120" s="138" t="s">
        <v>176</v>
      </c>
    </row>
    <row r="121" spans="1:12">
      <c r="A121" s="144" t="s">
        <v>330</v>
      </c>
      <c r="B121" s="210" t="s">
        <v>331</v>
      </c>
      <c r="C121" s="144"/>
      <c r="D121" s="144"/>
      <c r="E121" s="144"/>
      <c r="F121" s="144"/>
      <c r="G121" s="144"/>
      <c r="H121" s="35">
        <f>H122+H128+H129</f>
        <v>83343245886</v>
      </c>
      <c r="I121" s="35">
        <v>1400000000</v>
      </c>
      <c r="J121" s="204">
        <f>J122+J128+J129</f>
        <v>63445140337</v>
      </c>
    </row>
    <row r="122" spans="1:12">
      <c r="A122" s="211"/>
      <c r="B122" s="212" t="s">
        <v>332</v>
      </c>
      <c r="C122" s="211"/>
      <c r="D122" s="211"/>
      <c r="E122" s="211"/>
      <c r="F122" s="211"/>
      <c r="G122" s="211"/>
      <c r="H122" s="192">
        <f>SUM(H123:H127)</f>
        <v>83343245886</v>
      </c>
      <c r="I122" s="192"/>
      <c r="J122" s="192">
        <f>SUM(J123:J127)</f>
        <v>63445140337</v>
      </c>
    </row>
    <row r="123" spans="1:12">
      <c r="A123" s="213"/>
      <c r="B123" s="214" t="s">
        <v>477</v>
      </c>
      <c r="C123" s="213"/>
      <c r="D123" s="213"/>
      <c r="E123" s="213"/>
      <c r="F123" s="213"/>
      <c r="G123" s="213"/>
      <c r="H123" s="215">
        <v>0</v>
      </c>
      <c r="I123" s="215"/>
      <c r="J123" s="215">
        <v>243756055</v>
      </c>
    </row>
    <row r="124" spans="1:12">
      <c r="A124" s="213"/>
      <c r="B124" s="214" t="s">
        <v>478</v>
      </c>
      <c r="C124" s="213"/>
      <c r="D124" s="213"/>
      <c r="E124" s="213"/>
      <c r="F124" s="213"/>
      <c r="G124" s="213"/>
      <c r="H124" s="215">
        <v>47359214282</v>
      </c>
      <c r="I124" s="215"/>
      <c r="J124" s="215">
        <v>62129214282</v>
      </c>
    </row>
    <row r="125" spans="1:12">
      <c r="A125" s="213"/>
      <c r="B125" s="214" t="s">
        <v>479</v>
      </c>
      <c r="C125" s="213"/>
      <c r="D125" s="213"/>
      <c r="E125" s="213"/>
      <c r="F125" s="213"/>
      <c r="G125" s="213"/>
      <c r="H125" s="215"/>
      <c r="I125" s="215"/>
      <c r="J125" s="215">
        <v>1072170000</v>
      </c>
    </row>
    <row r="126" spans="1:12">
      <c r="A126" s="213"/>
      <c r="B126" s="411" t="s">
        <v>480</v>
      </c>
      <c r="C126" s="411"/>
      <c r="D126" s="411"/>
      <c r="E126" s="411"/>
      <c r="F126" s="213"/>
      <c r="G126" s="213"/>
      <c r="H126" s="215">
        <v>18309990004</v>
      </c>
      <c r="I126" s="215"/>
      <c r="J126" s="215"/>
    </row>
    <row r="127" spans="1:12">
      <c r="A127" s="213"/>
      <c r="B127" s="411" t="s">
        <v>476</v>
      </c>
      <c r="C127" s="411"/>
      <c r="D127" s="411"/>
      <c r="E127" s="411"/>
      <c r="F127" s="213"/>
      <c r="G127" s="213"/>
      <c r="H127" s="215">
        <v>17674041600</v>
      </c>
      <c r="I127" s="215"/>
      <c r="J127" s="215"/>
    </row>
    <row r="128" spans="1:12">
      <c r="A128" s="133"/>
      <c r="B128" s="216" t="s">
        <v>333</v>
      </c>
      <c r="C128" s="133"/>
      <c r="D128" s="133"/>
      <c r="E128" s="133"/>
      <c r="F128" s="133"/>
      <c r="G128" s="133"/>
      <c r="H128" s="42">
        <v>0</v>
      </c>
      <c r="I128" s="42"/>
      <c r="J128" s="192">
        <v>0</v>
      </c>
    </row>
    <row r="129" spans="1:10">
      <c r="A129" s="133"/>
      <c r="B129" s="216" t="s">
        <v>334</v>
      </c>
      <c r="C129" s="133"/>
      <c r="D129" s="133"/>
      <c r="E129" s="133"/>
      <c r="F129" s="133"/>
      <c r="G129" s="133"/>
      <c r="H129" s="42">
        <v>0</v>
      </c>
      <c r="I129" s="42"/>
      <c r="J129" s="192">
        <v>0</v>
      </c>
    </row>
    <row r="130" spans="1:10">
      <c r="A130" s="144" t="s">
        <v>335</v>
      </c>
      <c r="B130" s="210" t="s">
        <v>336</v>
      </c>
      <c r="C130" s="144"/>
      <c r="D130" s="144"/>
      <c r="E130" s="144"/>
      <c r="F130" s="144"/>
      <c r="G130" s="144"/>
      <c r="H130" s="35">
        <v>0</v>
      </c>
      <c r="I130" s="35"/>
      <c r="J130" s="204">
        <v>0</v>
      </c>
    </row>
    <row r="131" spans="1:10">
      <c r="A131" s="145"/>
      <c r="B131" s="217" t="s">
        <v>337</v>
      </c>
      <c r="C131" s="145"/>
      <c r="D131" s="145"/>
      <c r="E131" s="145"/>
      <c r="F131" s="145"/>
      <c r="G131" s="145"/>
      <c r="H131" s="39">
        <v>0</v>
      </c>
      <c r="I131" s="39"/>
      <c r="J131" s="188">
        <v>0</v>
      </c>
    </row>
    <row r="132" spans="1:10">
      <c r="A132" s="145"/>
      <c r="B132" s="217" t="s">
        <v>338</v>
      </c>
      <c r="C132" s="145"/>
      <c r="D132" s="145"/>
      <c r="E132" s="145"/>
      <c r="F132" s="145"/>
      <c r="G132" s="145"/>
      <c r="H132" s="39">
        <v>0</v>
      </c>
      <c r="I132" s="39"/>
      <c r="J132" s="188">
        <v>0</v>
      </c>
    </row>
    <row r="133" spans="1:10">
      <c r="A133" s="144"/>
      <c r="B133" s="210"/>
      <c r="C133" s="144"/>
      <c r="D133" s="144"/>
      <c r="E133" s="144"/>
      <c r="F133" s="144"/>
      <c r="G133" s="144"/>
      <c r="H133" s="32"/>
      <c r="I133" s="35"/>
      <c r="J133" s="203"/>
    </row>
    <row r="134" spans="1:10" ht="15.75" thickBot="1">
      <c r="A134" s="144"/>
      <c r="B134" s="189" t="s">
        <v>183</v>
      </c>
      <c r="C134" s="57"/>
      <c r="D134" s="57"/>
      <c r="E134" s="57"/>
      <c r="F134" s="57"/>
      <c r="G134" s="144"/>
      <c r="H134" s="46">
        <f>H130+H121</f>
        <v>83343245886</v>
      </c>
      <c r="I134" s="3"/>
      <c r="J134" s="140">
        <f>J130+J121</f>
        <v>63445140337</v>
      </c>
    </row>
    <row r="135" spans="1:10" ht="15.75" thickTop="1">
      <c r="A135" s="144"/>
      <c r="B135" s="218"/>
      <c r="C135" s="144"/>
      <c r="D135" s="144"/>
      <c r="E135" s="144"/>
      <c r="F135" s="144"/>
      <c r="G135" s="144"/>
      <c r="H135" s="32"/>
      <c r="I135" s="35"/>
      <c r="J135" s="203"/>
    </row>
    <row r="136" spans="1:10">
      <c r="A136" s="144" t="s">
        <v>339</v>
      </c>
      <c r="B136" s="210" t="s">
        <v>340</v>
      </c>
      <c r="C136" s="144"/>
      <c r="D136" s="144"/>
      <c r="E136" s="144"/>
      <c r="F136" s="144"/>
      <c r="G136" s="144"/>
      <c r="H136" s="32"/>
      <c r="I136" s="35"/>
      <c r="J136" s="203"/>
    </row>
    <row r="137" spans="1:10">
      <c r="A137" s="28" t="s">
        <v>341</v>
      </c>
      <c r="B137" s="210" t="s">
        <v>342</v>
      </c>
      <c r="C137" s="144"/>
      <c r="D137" s="144"/>
      <c r="E137" s="144"/>
      <c r="F137" s="144"/>
      <c r="G137" s="144"/>
      <c r="H137" s="32"/>
      <c r="I137" s="35"/>
      <c r="J137" s="203"/>
    </row>
  </sheetData>
  <mergeCells count="6">
    <mergeCell ref="F42:G42"/>
    <mergeCell ref="I42:J42"/>
    <mergeCell ref="E7:F7"/>
    <mergeCell ref="B97:E97"/>
    <mergeCell ref="B127:E127"/>
    <mergeCell ref="B126:E126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6"/>
  <sheetViews>
    <sheetView topLeftCell="A16" workbookViewId="0">
      <selection activeCell="L29" sqref="L29:L31"/>
    </sheetView>
  </sheetViews>
  <sheetFormatPr defaultRowHeight="15"/>
  <cols>
    <col min="1" max="1" width="27.85546875" customWidth="1"/>
    <col min="2" max="2" width="15.42578125" style="336" bestFit="1" customWidth="1"/>
    <col min="3" max="3" width="16.5703125" style="336" bestFit="1" customWidth="1"/>
    <col min="4" max="5" width="9.28515625" style="336" bestFit="1" customWidth="1"/>
    <col min="6" max="6" width="16.5703125" style="336" bestFit="1" customWidth="1"/>
    <col min="7" max="7" width="15.42578125" style="336" bestFit="1" customWidth="1"/>
    <col min="8" max="8" width="9.28515625" style="336" bestFit="1" customWidth="1"/>
    <col min="9" max="9" width="14.28515625" style="336" bestFit="1" customWidth="1"/>
    <col min="10" max="10" width="15.5703125" style="336" bestFit="1" customWidth="1"/>
    <col min="11" max="11" width="9.28515625" style="336" bestFit="1" customWidth="1"/>
    <col min="12" max="12" width="16.5703125" style="336" bestFit="1" customWidth="1"/>
  </cols>
  <sheetData>
    <row r="1" spans="1:12" ht="17.25">
      <c r="A1" s="58" t="s">
        <v>0</v>
      </c>
      <c r="B1" s="319"/>
      <c r="C1" s="319"/>
      <c r="D1" s="319"/>
      <c r="E1" s="319"/>
      <c r="F1" s="319"/>
      <c r="G1" s="319"/>
      <c r="H1" s="319"/>
      <c r="I1" s="319"/>
      <c r="J1" s="320"/>
      <c r="K1" s="319"/>
      <c r="L1" s="320" t="s">
        <v>1</v>
      </c>
    </row>
    <row r="2" spans="1:12">
      <c r="A2" s="60" t="s">
        <v>2</v>
      </c>
      <c r="B2" s="321"/>
      <c r="C2" s="321"/>
      <c r="D2" s="321"/>
      <c r="E2" s="321"/>
      <c r="F2" s="321"/>
      <c r="G2" s="321"/>
      <c r="H2" s="321"/>
      <c r="I2" s="321"/>
      <c r="J2" s="322"/>
      <c r="K2" s="321"/>
      <c r="L2" s="322" t="str">
        <f>+'1'!J2</f>
        <v>Quý IV vµ n¨m 2012</v>
      </c>
    </row>
    <row r="3" spans="1:12">
      <c r="A3" s="62" t="s">
        <v>3</v>
      </c>
      <c r="B3" s="323"/>
      <c r="C3" s="323"/>
      <c r="D3" s="323"/>
      <c r="E3" s="323"/>
      <c r="F3" s="323"/>
      <c r="G3" s="323"/>
      <c r="H3" s="323"/>
      <c r="I3" s="323"/>
      <c r="J3" s="324"/>
      <c r="K3" s="323"/>
      <c r="L3" s="324" t="str">
        <f>+'1'!J3</f>
        <v>KÕt thóc t¹i ngµy 31/12/2012</v>
      </c>
    </row>
    <row r="4" spans="1:12">
      <c r="A4" s="219"/>
      <c r="B4" s="337"/>
      <c r="C4" s="337"/>
      <c r="D4" s="337"/>
      <c r="E4" s="337"/>
      <c r="F4" s="337"/>
      <c r="G4" s="337"/>
      <c r="H4" s="337"/>
      <c r="I4" s="337"/>
      <c r="J4" s="338"/>
      <c r="K4" s="337"/>
      <c r="L4" s="338"/>
    </row>
    <row r="5" spans="1:12" ht="15.75">
      <c r="A5" s="222" t="s">
        <v>343</v>
      </c>
      <c r="B5" s="339"/>
      <c r="C5" s="339"/>
      <c r="D5" s="339"/>
      <c r="E5" s="339"/>
      <c r="F5" s="339"/>
      <c r="G5" s="339"/>
      <c r="H5" s="339"/>
      <c r="I5" s="339"/>
      <c r="J5" s="340"/>
      <c r="K5" s="340"/>
      <c r="L5" s="319"/>
    </row>
    <row r="6" spans="1:12" ht="17.25">
      <c r="A6" s="225" t="s">
        <v>344</v>
      </c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1"/>
    </row>
    <row r="7" spans="1:12" ht="16.5" thickBot="1">
      <c r="A7" s="226"/>
      <c r="B7" s="342"/>
      <c r="C7" s="343"/>
      <c r="D7" s="343"/>
      <c r="E7" s="343"/>
      <c r="F7" s="343"/>
      <c r="G7" s="342"/>
      <c r="H7" s="342"/>
      <c r="I7" s="342"/>
      <c r="J7" s="342"/>
      <c r="K7" s="342"/>
      <c r="L7" s="344"/>
    </row>
    <row r="8" spans="1:12" ht="75.75" thickTop="1">
      <c r="A8" s="227" t="s">
        <v>345</v>
      </c>
      <c r="B8" s="345" t="s">
        <v>346</v>
      </c>
      <c r="C8" s="346" t="s">
        <v>347</v>
      </c>
      <c r="D8" s="346" t="s">
        <v>348</v>
      </c>
      <c r="E8" s="346" t="s">
        <v>349</v>
      </c>
      <c r="F8" s="346" t="s">
        <v>350</v>
      </c>
      <c r="G8" s="346" t="s">
        <v>351</v>
      </c>
      <c r="H8" s="346" t="s">
        <v>352</v>
      </c>
      <c r="I8" s="346" t="s">
        <v>353</v>
      </c>
      <c r="J8" s="346" t="s">
        <v>354</v>
      </c>
      <c r="K8" s="347" t="s">
        <v>355</v>
      </c>
      <c r="L8" s="348" t="s">
        <v>226</v>
      </c>
    </row>
    <row r="9" spans="1:12">
      <c r="A9" s="228"/>
      <c r="B9" s="349"/>
      <c r="C9" s="350"/>
      <c r="D9" s="350"/>
      <c r="E9" s="350"/>
      <c r="F9" s="350"/>
      <c r="G9" s="350"/>
      <c r="H9" s="350"/>
      <c r="I9" s="350"/>
      <c r="J9" s="350"/>
      <c r="K9" s="351"/>
      <c r="L9" s="352"/>
    </row>
    <row r="10" spans="1:12">
      <c r="A10" s="229" t="s">
        <v>356</v>
      </c>
      <c r="B10" s="349">
        <v>90000000000</v>
      </c>
      <c r="C10" s="353">
        <v>116115470000</v>
      </c>
      <c r="D10" s="353">
        <v>0</v>
      </c>
      <c r="E10" s="350">
        <v>0</v>
      </c>
      <c r="F10" s="350">
        <v>73081498327</v>
      </c>
      <c r="G10" s="350">
        <v>12700531554</v>
      </c>
      <c r="H10" s="350">
        <v>0</v>
      </c>
      <c r="I10" s="350">
        <v>3082599321</v>
      </c>
      <c r="J10" s="350">
        <v>69266489639</v>
      </c>
      <c r="K10" s="351"/>
      <c r="L10" s="354">
        <v>364246588841</v>
      </c>
    </row>
    <row r="11" spans="1:12">
      <c r="A11" s="230" t="s">
        <v>357</v>
      </c>
      <c r="B11" s="355"/>
      <c r="C11" s="355"/>
      <c r="D11" s="355"/>
      <c r="E11" s="355"/>
      <c r="F11" s="355">
        <v>32450048259</v>
      </c>
      <c r="G11" s="355">
        <v>6720157635</v>
      </c>
      <c r="H11" s="355"/>
      <c r="I11" s="355">
        <v>3360078818</v>
      </c>
      <c r="J11" s="355">
        <v>0</v>
      </c>
      <c r="K11" s="356"/>
      <c r="L11" s="357">
        <v>42530284712</v>
      </c>
    </row>
    <row r="12" spans="1:12">
      <c r="A12" s="230" t="s">
        <v>358</v>
      </c>
      <c r="B12" s="355">
        <v>0</v>
      </c>
      <c r="C12" s="355">
        <v>0</v>
      </c>
      <c r="D12" s="355">
        <v>0</v>
      </c>
      <c r="E12" s="355">
        <v>0</v>
      </c>
      <c r="F12" s="355">
        <v>0</v>
      </c>
      <c r="G12" s="355">
        <v>0</v>
      </c>
      <c r="H12" s="355"/>
      <c r="I12" s="355"/>
      <c r="J12" s="355">
        <v>33606081496</v>
      </c>
      <c r="K12" s="356"/>
      <c r="L12" s="357">
        <v>33606081496</v>
      </c>
    </row>
    <row r="13" spans="1:12">
      <c r="A13" s="230" t="s">
        <v>231</v>
      </c>
      <c r="B13" s="355">
        <v>0</v>
      </c>
      <c r="C13" s="355">
        <v>0</v>
      </c>
      <c r="D13" s="355">
        <v>0</v>
      </c>
      <c r="E13" s="355">
        <v>0</v>
      </c>
      <c r="F13" s="355">
        <v>0</v>
      </c>
      <c r="G13" s="355">
        <v>0</v>
      </c>
      <c r="H13" s="355"/>
      <c r="I13" s="355"/>
      <c r="J13" s="355"/>
      <c r="K13" s="356"/>
      <c r="L13" s="357">
        <v>0</v>
      </c>
    </row>
    <row r="14" spans="1:12">
      <c r="A14" s="230" t="s">
        <v>359</v>
      </c>
      <c r="B14" s="355">
        <v>0</v>
      </c>
      <c r="C14" s="355">
        <v>0</v>
      </c>
      <c r="D14" s="355">
        <v>0</v>
      </c>
      <c r="E14" s="355">
        <v>0</v>
      </c>
      <c r="F14" s="355">
        <v>0</v>
      </c>
      <c r="G14" s="355">
        <v>0</v>
      </c>
      <c r="H14" s="355"/>
      <c r="I14" s="355"/>
      <c r="J14" s="355">
        <v>69266489639</v>
      </c>
      <c r="K14" s="356"/>
      <c r="L14" s="357">
        <v>69266489639</v>
      </c>
    </row>
    <row r="15" spans="1:12">
      <c r="A15" s="230" t="s">
        <v>360</v>
      </c>
      <c r="B15" s="355">
        <v>0</v>
      </c>
      <c r="C15" s="355">
        <v>0</v>
      </c>
      <c r="D15" s="355">
        <v>0</v>
      </c>
      <c r="E15" s="355">
        <v>0</v>
      </c>
      <c r="F15" s="355">
        <v>0</v>
      </c>
      <c r="G15" s="355">
        <v>0</v>
      </c>
      <c r="H15" s="355"/>
      <c r="I15" s="355"/>
      <c r="J15" s="355">
        <v>0</v>
      </c>
      <c r="K15" s="356"/>
      <c r="L15" s="357">
        <v>0</v>
      </c>
    </row>
    <row r="16" spans="1:12">
      <c r="A16" s="230" t="s">
        <v>234</v>
      </c>
      <c r="B16" s="355">
        <v>0</v>
      </c>
      <c r="C16" s="355">
        <v>0</v>
      </c>
      <c r="D16" s="355"/>
      <c r="E16" s="355">
        <v>0</v>
      </c>
      <c r="F16" s="355">
        <v>0</v>
      </c>
      <c r="G16" s="355">
        <v>0</v>
      </c>
      <c r="H16" s="355">
        <v>0</v>
      </c>
      <c r="I16" s="355"/>
      <c r="J16" s="355">
        <v>0</v>
      </c>
      <c r="K16" s="356"/>
      <c r="L16" s="357">
        <v>0</v>
      </c>
    </row>
    <row r="17" spans="1:12">
      <c r="A17" s="230"/>
      <c r="B17" s="358"/>
      <c r="C17" s="355"/>
      <c r="D17" s="355"/>
      <c r="E17" s="355"/>
      <c r="F17" s="355">
        <v>0</v>
      </c>
      <c r="G17" s="355">
        <v>0</v>
      </c>
      <c r="H17" s="355"/>
      <c r="I17" s="355"/>
      <c r="J17" s="355"/>
      <c r="K17" s="356"/>
      <c r="L17" s="357">
        <v>0</v>
      </c>
    </row>
    <row r="18" spans="1:12">
      <c r="A18" s="231" t="s">
        <v>361</v>
      </c>
      <c r="B18" s="359">
        <v>90000000000</v>
      </c>
      <c r="C18" s="359">
        <v>116115470000</v>
      </c>
      <c r="D18" s="359">
        <v>0</v>
      </c>
      <c r="E18" s="359">
        <v>0</v>
      </c>
      <c r="F18" s="359">
        <v>105531546586</v>
      </c>
      <c r="G18" s="359">
        <v>19420689189</v>
      </c>
      <c r="H18" s="359">
        <v>0</v>
      </c>
      <c r="I18" s="359">
        <v>6442678139</v>
      </c>
      <c r="J18" s="359">
        <v>33606081496</v>
      </c>
      <c r="K18" s="359">
        <v>0</v>
      </c>
      <c r="L18" s="360">
        <v>371116465410</v>
      </c>
    </row>
    <row r="19" spans="1:12">
      <c r="A19" s="231" t="s">
        <v>362</v>
      </c>
      <c r="B19" s="349">
        <v>90000000000</v>
      </c>
      <c r="C19" s="349">
        <v>116115470000</v>
      </c>
      <c r="D19" s="349">
        <v>0</v>
      </c>
      <c r="E19" s="349">
        <v>0</v>
      </c>
      <c r="F19" s="349">
        <v>105531546586</v>
      </c>
      <c r="G19" s="349">
        <v>19420689189</v>
      </c>
      <c r="H19" s="349">
        <v>0</v>
      </c>
      <c r="I19" s="349">
        <v>6442678139</v>
      </c>
      <c r="J19" s="349">
        <v>33606081496</v>
      </c>
      <c r="K19" s="351"/>
      <c r="L19" s="360">
        <v>371116465410</v>
      </c>
    </row>
    <row r="20" spans="1:12">
      <c r="A20" s="230" t="s">
        <v>363</v>
      </c>
      <c r="B20" s="355"/>
      <c r="C20" s="355"/>
      <c r="D20" s="361"/>
      <c r="E20" s="355"/>
      <c r="F20" s="355">
        <v>4314323980</v>
      </c>
      <c r="G20" s="355">
        <v>3079310811</v>
      </c>
      <c r="H20" s="355"/>
      <c r="I20" s="355">
        <v>1614910759</v>
      </c>
      <c r="J20" s="355"/>
      <c r="K20" s="356"/>
      <c r="L20" s="357">
        <f>+SUM(B20:K20)</f>
        <v>9008545550</v>
      </c>
    </row>
    <row r="21" spans="1:12">
      <c r="A21" s="230" t="s">
        <v>364</v>
      </c>
      <c r="B21" s="355"/>
      <c r="C21" s="355"/>
      <c r="D21" s="355"/>
      <c r="E21" s="355"/>
      <c r="F21" s="355"/>
      <c r="G21" s="355"/>
      <c r="H21" s="355"/>
      <c r="I21" s="355"/>
      <c r="J21" s="355">
        <v>30390336651.668457</v>
      </c>
      <c r="K21" s="355"/>
      <c r="L21" s="357">
        <f t="shared" ref="L21:L26" si="0">+SUM(B21:K21)</f>
        <v>30390336651.668457</v>
      </c>
    </row>
    <row r="22" spans="1:12">
      <c r="A22" s="230" t="s">
        <v>231</v>
      </c>
      <c r="B22" s="355"/>
      <c r="C22" s="355"/>
      <c r="D22" s="355"/>
      <c r="E22" s="355"/>
      <c r="F22" s="355"/>
      <c r="G22" s="355"/>
      <c r="H22" s="355"/>
      <c r="I22" s="355"/>
      <c r="J22" s="355">
        <v>1912120595</v>
      </c>
      <c r="K22" s="356"/>
      <c r="L22" s="357">
        <f t="shared" si="0"/>
        <v>1912120595</v>
      </c>
    </row>
    <row r="23" spans="1:12">
      <c r="A23" s="230" t="s">
        <v>365</v>
      </c>
      <c r="B23" s="355"/>
      <c r="C23" s="355"/>
      <c r="D23" s="355"/>
      <c r="E23" s="355"/>
      <c r="F23" s="355"/>
      <c r="G23" s="355"/>
      <c r="H23" s="355"/>
      <c r="I23" s="355"/>
      <c r="J23" s="361">
        <v>33606081496</v>
      </c>
      <c r="K23" s="356"/>
      <c r="L23" s="357">
        <f t="shared" si="0"/>
        <v>33606081496</v>
      </c>
    </row>
    <row r="24" spans="1:12">
      <c r="A24" s="230" t="s">
        <v>366</v>
      </c>
      <c r="B24" s="355"/>
      <c r="C24" s="355"/>
      <c r="D24" s="355"/>
      <c r="E24" s="355"/>
      <c r="F24" s="355"/>
      <c r="G24" s="355"/>
      <c r="H24" s="355"/>
      <c r="I24" s="355"/>
      <c r="J24" s="355"/>
      <c r="K24" s="355"/>
      <c r="L24" s="357">
        <f t="shared" si="0"/>
        <v>0</v>
      </c>
    </row>
    <row r="25" spans="1:12">
      <c r="A25" s="230" t="s">
        <v>234</v>
      </c>
      <c r="B25" s="355"/>
      <c r="C25" s="355"/>
      <c r="D25" s="355"/>
      <c r="E25" s="355"/>
      <c r="F25" s="355"/>
      <c r="G25" s="355"/>
      <c r="H25" s="355"/>
      <c r="I25" s="355"/>
      <c r="J25" s="355"/>
      <c r="K25" s="355">
        <v>0</v>
      </c>
      <c r="L25" s="357">
        <f t="shared" si="0"/>
        <v>0</v>
      </c>
    </row>
    <row r="26" spans="1:12">
      <c r="A26" s="232"/>
      <c r="B26" s="362"/>
      <c r="C26" s="362"/>
      <c r="D26" s="362"/>
      <c r="E26" s="362"/>
      <c r="F26" s="355">
        <v>0</v>
      </c>
      <c r="G26" s="355">
        <v>0</v>
      </c>
      <c r="H26" s="362"/>
      <c r="I26" s="362"/>
      <c r="J26" s="362"/>
      <c r="K26" s="363"/>
      <c r="L26" s="357">
        <f t="shared" si="0"/>
        <v>0</v>
      </c>
    </row>
    <row r="27" spans="1:12" ht="15.75" thickBot="1">
      <c r="A27" s="233" t="s">
        <v>367</v>
      </c>
      <c r="B27" s="364">
        <f>+B19+B20+B21+B22-B23-B24-B25</f>
        <v>90000000000</v>
      </c>
      <c r="C27" s="364">
        <f t="shared" ref="C27:L27" si="1">+C19+C20+C21+C22-C23-C24-C25</f>
        <v>116115470000</v>
      </c>
      <c r="D27" s="364">
        <f t="shared" si="1"/>
        <v>0</v>
      </c>
      <c r="E27" s="364">
        <f t="shared" si="1"/>
        <v>0</v>
      </c>
      <c r="F27" s="364">
        <f t="shared" si="1"/>
        <v>109845870566</v>
      </c>
      <c r="G27" s="364">
        <f t="shared" si="1"/>
        <v>22500000000</v>
      </c>
      <c r="H27" s="364">
        <f t="shared" si="1"/>
        <v>0</v>
      </c>
      <c r="I27" s="364">
        <f t="shared" si="1"/>
        <v>8057588898</v>
      </c>
      <c r="J27" s="364">
        <f t="shared" si="1"/>
        <v>32302457246.668457</v>
      </c>
      <c r="K27" s="364">
        <f t="shared" si="1"/>
        <v>0</v>
      </c>
      <c r="L27" s="365">
        <f t="shared" si="1"/>
        <v>378821386710.66846</v>
      </c>
    </row>
    <row r="28" spans="1:12" ht="15.75" thickTop="1"/>
    <row r="30" spans="1:12">
      <c r="J30" s="376"/>
      <c r="K30" s="376"/>
    </row>
    <row r="31" spans="1:12">
      <c r="J31" s="376"/>
      <c r="K31" s="376"/>
    </row>
    <row r="32" spans="1:12">
      <c r="J32" s="376"/>
      <c r="K32" s="376"/>
    </row>
    <row r="33" spans="10:11">
      <c r="J33" s="377"/>
      <c r="K33" s="376"/>
    </row>
    <row r="34" spans="10:11">
      <c r="J34" s="376"/>
      <c r="K34" s="376"/>
    </row>
    <row r="35" spans="10:11">
      <c r="J35" s="376"/>
      <c r="K35" s="376"/>
    </row>
    <row r="36" spans="10:11">
      <c r="J36" s="376"/>
      <c r="K36" s="376"/>
    </row>
  </sheetData>
  <pageMargins left="0.2" right="0.2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26"/>
  <sheetViews>
    <sheetView tabSelected="1" topLeftCell="A80" workbookViewId="0">
      <selection activeCell="H120" sqref="H120:J120"/>
    </sheetView>
  </sheetViews>
  <sheetFormatPr defaultRowHeight="15"/>
  <cols>
    <col min="1" max="1" width="4.140625" customWidth="1"/>
    <col min="8" max="8" width="19.42578125" customWidth="1"/>
    <col min="9" max="9" width="0.7109375" customWidth="1"/>
    <col min="10" max="10" width="17.85546875" customWidth="1"/>
  </cols>
  <sheetData>
    <row r="1" spans="1:10" ht="17.25">
      <c r="A1" s="234" t="str">
        <f>'[3]1'!A1</f>
        <v>c«ng ty cæ phÇn s«ng ®µ 5</v>
      </c>
      <c r="B1" s="223"/>
      <c r="C1" s="223"/>
      <c r="D1" s="223"/>
      <c r="E1" s="223"/>
      <c r="F1" s="223"/>
      <c r="G1" s="223"/>
      <c r="H1" s="224"/>
      <c r="I1" s="224"/>
      <c r="J1" s="224" t="s">
        <v>1</v>
      </c>
    </row>
    <row r="2" spans="1:10">
      <c r="A2" s="219" t="str">
        <f>'[3]1'!A2</f>
        <v>§Þa chØ: TÇng 5- th¸p B- toµ HH4- Mü §×nh- Hµ Néi</v>
      </c>
      <c r="B2" s="220"/>
      <c r="C2" s="220"/>
      <c r="D2" s="220"/>
      <c r="E2" s="220"/>
      <c r="F2" s="220"/>
      <c r="G2" s="220"/>
      <c r="H2" s="221"/>
      <c r="I2" s="221"/>
      <c r="J2" s="221" t="str">
        <f>+'1'!J2</f>
        <v>Quý IV vµ n¨m 2012</v>
      </c>
    </row>
    <row r="3" spans="1:10">
      <c r="A3" s="62" t="str">
        <f>'[3]1'!A3</f>
        <v>§iÖn tho¹i: 04.222.555.86</v>
      </c>
      <c r="B3" s="63"/>
      <c r="C3" s="63"/>
      <c r="D3" s="63"/>
      <c r="E3" s="63"/>
      <c r="F3" s="63"/>
      <c r="G3" s="63"/>
      <c r="H3" s="64"/>
      <c r="I3" s="64"/>
      <c r="J3" s="64" t="str">
        <f>+'1'!J3</f>
        <v>KÕt thóc t¹i ngµy 31/12/2012</v>
      </c>
    </row>
    <row r="4" spans="1:10">
      <c r="A4" s="220"/>
      <c r="B4" s="235"/>
      <c r="C4" s="220"/>
      <c r="D4" s="220"/>
      <c r="E4" s="220"/>
      <c r="F4" s="220"/>
      <c r="G4" s="220"/>
      <c r="H4" s="221"/>
      <c r="I4" s="221"/>
      <c r="J4" s="221"/>
    </row>
    <row r="5" spans="1:10" ht="15.75">
      <c r="A5" s="223" t="s">
        <v>368</v>
      </c>
      <c r="B5" s="236" t="s">
        <v>369</v>
      </c>
      <c r="C5" s="63"/>
      <c r="D5" s="63"/>
      <c r="E5" s="63"/>
      <c r="F5" s="63"/>
      <c r="G5" s="220"/>
      <c r="H5" s="237" t="s">
        <v>370</v>
      </c>
      <c r="I5" s="238"/>
      <c r="J5" s="237" t="s">
        <v>371</v>
      </c>
    </row>
    <row r="6" spans="1:10">
      <c r="A6" s="220"/>
      <c r="B6" s="239" t="s">
        <v>372</v>
      </c>
      <c r="C6" s="220"/>
      <c r="D6" s="220"/>
      <c r="E6" s="220"/>
      <c r="F6" s="220"/>
      <c r="G6" s="220"/>
      <c r="H6" s="221">
        <v>47644000000</v>
      </c>
      <c r="I6" s="221"/>
      <c r="J6" s="221">
        <v>47644000000</v>
      </c>
    </row>
    <row r="7" spans="1:10">
      <c r="A7" s="220"/>
      <c r="B7" s="239" t="s">
        <v>373</v>
      </c>
      <c r="C7" s="220"/>
      <c r="D7" s="220"/>
      <c r="E7" s="220"/>
      <c r="F7" s="220"/>
      <c r="G7" s="220"/>
      <c r="H7" s="221">
        <v>42356000000</v>
      </c>
      <c r="I7" s="221"/>
      <c r="J7" s="221">
        <v>42356000000</v>
      </c>
    </row>
    <row r="8" spans="1:10">
      <c r="A8" s="220"/>
      <c r="B8" s="239"/>
      <c r="C8" s="220"/>
      <c r="D8" s="220"/>
      <c r="E8" s="220"/>
      <c r="F8" s="220"/>
      <c r="G8" s="220"/>
      <c r="H8" s="240"/>
      <c r="I8" s="240"/>
      <c r="J8" s="240"/>
    </row>
    <row r="9" spans="1:10" ht="16.5" thickBot="1">
      <c r="A9" s="220"/>
      <c r="B9" s="241" t="s">
        <v>183</v>
      </c>
      <c r="C9" s="242"/>
      <c r="D9" s="242"/>
      <c r="E9" s="242"/>
      <c r="F9" s="242"/>
      <c r="G9" s="223"/>
      <c r="H9" s="243">
        <f>H7+H6</f>
        <v>90000000000</v>
      </c>
      <c r="I9" s="224"/>
      <c r="J9" s="243">
        <f>J6+J7</f>
        <v>90000000000</v>
      </c>
    </row>
    <row r="10" spans="1:10" ht="15.75" thickTop="1">
      <c r="A10" s="220"/>
      <c r="B10" s="235"/>
      <c r="C10" s="220"/>
      <c r="D10" s="220"/>
      <c r="E10" s="220"/>
      <c r="F10" s="220"/>
      <c r="G10" s="220"/>
      <c r="H10" s="221"/>
      <c r="I10" s="221"/>
      <c r="J10" s="221"/>
    </row>
    <row r="11" spans="1:10">
      <c r="A11" s="220"/>
      <c r="B11" s="235" t="s">
        <v>374</v>
      </c>
      <c r="C11" s="220"/>
      <c r="D11" s="220"/>
      <c r="E11" s="220"/>
      <c r="F11" s="220"/>
      <c r="G11" s="220"/>
      <c r="H11" s="221">
        <v>0</v>
      </c>
      <c r="I11" s="221"/>
      <c r="J11" s="221">
        <v>0</v>
      </c>
    </row>
    <row r="12" spans="1:10">
      <c r="A12" s="220"/>
      <c r="B12" s="235" t="s">
        <v>375</v>
      </c>
      <c r="C12" s="220"/>
      <c r="D12" s="220"/>
      <c r="E12" s="220"/>
      <c r="F12" s="220"/>
      <c r="G12" s="220"/>
      <c r="H12" s="221">
        <v>0</v>
      </c>
      <c r="I12" s="221"/>
      <c r="J12" s="221">
        <v>0</v>
      </c>
    </row>
    <row r="13" spans="1:10">
      <c r="A13" s="220"/>
      <c r="B13" s="235"/>
      <c r="C13" s="220"/>
      <c r="D13" s="220"/>
      <c r="E13" s="220"/>
      <c r="F13" s="220"/>
      <c r="G13" s="220"/>
      <c r="H13" s="221"/>
      <c r="I13" s="221"/>
      <c r="J13" s="221"/>
    </row>
    <row r="14" spans="1:10" ht="15.75">
      <c r="A14" s="223" t="s">
        <v>376</v>
      </c>
      <c r="B14" s="244" t="s">
        <v>377</v>
      </c>
      <c r="C14" s="220"/>
      <c r="D14" s="220"/>
      <c r="E14" s="220"/>
      <c r="F14" s="220"/>
      <c r="G14" s="220"/>
      <c r="H14" s="221"/>
      <c r="I14" s="221"/>
      <c r="J14" s="221"/>
    </row>
    <row r="15" spans="1:10">
      <c r="A15" s="220"/>
      <c r="B15" s="235"/>
      <c r="C15" s="220"/>
      <c r="D15" s="220"/>
      <c r="E15" s="220"/>
      <c r="F15" s="220"/>
      <c r="G15" s="220"/>
      <c r="H15" s="237" t="s">
        <v>378</v>
      </c>
      <c r="I15" s="238"/>
      <c r="J15" s="237" t="s">
        <v>379</v>
      </c>
    </row>
    <row r="16" spans="1:10" ht="15.75">
      <c r="A16" s="223"/>
      <c r="B16" s="244" t="s">
        <v>380</v>
      </c>
      <c r="C16" s="223"/>
      <c r="D16" s="223"/>
      <c r="E16" s="223"/>
      <c r="F16" s="223"/>
      <c r="G16" s="223"/>
      <c r="H16" s="224"/>
      <c r="I16" s="224"/>
      <c r="J16" s="224"/>
    </row>
    <row r="17" spans="1:10">
      <c r="A17" s="220"/>
      <c r="B17" s="235" t="s">
        <v>381</v>
      </c>
      <c r="C17" s="220"/>
      <c r="D17" s="220"/>
      <c r="E17" s="220"/>
      <c r="F17" s="220"/>
      <c r="G17" s="220"/>
      <c r="H17" s="221">
        <f>J20</f>
        <v>90000000000</v>
      </c>
      <c r="I17" s="221"/>
      <c r="J17" s="221">
        <v>60940000000</v>
      </c>
    </row>
    <row r="18" spans="1:10">
      <c r="A18" s="220"/>
      <c r="B18" s="235" t="s">
        <v>382</v>
      </c>
      <c r="C18" s="220"/>
      <c r="D18" s="220"/>
      <c r="E18" s="220"/>
      <c r="F18" s="220"/>
      <c r="G18" s="220"/>
      <c r="H18" s="221"/>
      <c r="I18" s="221"/>
      <c r="J18" s="221">
        <v>29060000000</v>
      </c>
    </row>
    <row r="19" spans="1:10">
      <c r="A19" s="220"/>
      <c r="B19" s="235" t="s">
        <v>383</v>
      </c>
      <c r="C19" s="220"/>
      <c r="D19" s="220"/>
      <c r="E19" s="220"/>
      <c r="F19" s="220"/>
      <c r="G19" s="220"/>
      <c r="H19" s="221">
        <v>0</v>
      </c>
      <c r="I19" s="221"/>
      <c r="J19" s="221">
        <v>0</v>
      </c>
    </row>
    <row r="20" spans="1:10">
      <c r="A20" s="220"/>
      <c r="B20" s="235" t="s">
        <v>384</v>
      </c>
      <c r="C20" s="220"/>
      <c r="D20" s="220"/>
      <c r="E20" s="220"/>
      <c r="F20" s="220"/>
      <c r="G20" s="220"/>
      <c r="H20" s="221">
        <f>+H17+H18-H19</f>
        <v>90000000000</v>
      </c>
      <c r="I20" s="221"/>
      <c r="J20" s="221">
        <f>J17+J18-J19</f>
        <v>90000000000</v>
      </c>
    </row>
    <row r="21" spans="1:10" ht="15.75">
      <c r="A21" s="223"/>
      <c r="B21" s="244" t="s">
        <v>385</v>
      </c>
      <c r="C21" s="223"/>
      <c r="D21" s="223"/>
      <c r="E21" s="223"/>
      <c r="F21" s="223"/>
      <c r="G21" s="223"/>
      <c r="H21" s="224">
        <v>0</v>
      </c>
      <c r="I21" s="224"/>
      <c r="J21" s="245"/>
    </row>
    <row r="22" spans="1:10">
      <c r="A22" s="220"/>
      <c r="B22" s="235"/>
      <c r="C22" s="220"/>
      <c r="D22" s="220"/>
      <c r="E22" s="220"/>
      <c r="F22" s="220"/>
      <c r="G22" s="220"/>
      <c r="H22" s="221"/>
      <c r="I22" s="221"/>
      <c r="J22" s="221"/>
    </row>
    <row r="23" spans="1:10" ht="15.75">
      <c r="A23" s="223" t="s">
        <v>386</v>
      </c>
      <c r="B23" s="244" t="s">
        <v>387</v>
      </c>
      <c r="C23" s="223"/>
      <c r="D23" s="223"/>
      <c r="E23" s="223"/>
      <c r="F23" s="223"/>
      <c r="G23" s="223"/>
      <c r="H23" s="237" t="s">
        <v>370</v>
      </c>
      <c r="I23" s="238"/>
      <c r="J23" s="237" t="s">
        <v>371</v>
      </c>
    </row>
    <row r="24" spans="1:10" ht="15.75">
      <c r="A24" s="223"/>
      <c r="B24" s="244" t="s">
        <v>388</v>
      </c>
      <c r="C24" s="223"/>
      <c r="D24" s="223"/>
      <c r="E24" s="223"/>
      <c r="F24" s="223"/>
      <c r="G24" s="223"/>
      <c r="H24" s="224"/>
      <c r="I24" s="224"/>
      <c r="J24" s="224"/>
    </row>
    <row r="25" spans="1:10">
      <c r="A25" s="246"/>
      <c r="B25" s="247" t="s">
        <v>389</v>
      </c>
      <c r="C25" s="246"/>
      <c r="D25" s="246"/>
      <c r="E25" s="246"/>
      <c r="F25" s="246"/>
      <c r="G25" s="246"/>
      <c r="H25" s="248"/>
      <c r="I25" s="248"/>
      <c r="J25" s="248"/>
    </row>
    <row r="26" spans="1:10">
      <c r="A26" s="246"/>
      <c r="B26" s="247" t="s">
        <v>390</v>
      </c>
      <c r="C26" s="246"/>
      <c r="D26" s="246"/>
      <c r="E26" s="246"/>
      <c r="F26" s="246"/>
      <c r="G26" s="246"/>
      <c r="H26" s="248"/>
      <c r="I26" s="248"/>
      <c r="J26" s="248"/>
    </row>
    <row r="27" spans="1:10" ht="15.75">
      <c r="A27" s="223"/>
      <c r="B27" s="244" t="s">
        <v>391</v>
      </c>
      <c r="C27" s="223"/>
      <c r="D27" s="223"/>
      <c r="E27" s="223"/>
      <c r="F27" s="223"/>
      <c r="G27" s="223"/>
      <c r="H27" s="224"/>
      <c r="I27" s="224"/>
      <c r="J27" s="224"/>
    </row>
    <row r="28" spans="1:10">
      <c r="A28" s="220"/>
      <c r="B28" s="235"/>
      <c r="C28" s="220"/>
      <c r="D28" s="220"/>
      <c r="E28" s="220"/>
      <c r="F28" s="220"/>
      <c r="G28" s="220"/>
      <c r="H28" s="221"/>
      <c r="I28" s="221"/>
      <c r="J28" s="221"/>
    </row>
    <row r="29" spans="1:10" ht="15.75">
      <c r="A29" s="223" t="s">
        <v>386</v>
      </c>
      <c r="B29" s="244" t="s">
        <v>392</v>
      </c>
      <c r="C29" s="223"/>
      <c r="D29" s="223"/>
      <c r="E29" s="223"/>
      <c r="F29" s="223"/>
      <c r="G29" s="223"/>
      <c r="H29" s="237" t="s">
        <v>370</v>
      </c>
      <c r="I29" s="238"/>
      <c r="J29" s="237" t="s">
        <v>371</v>
      </c>
    </row>
    <row r="30" spans="1:10">
      <c r="A30" s="220"/>
      <c r="B30" s="235" t="s">
        <v>393</v>
      </c>
      <c r="C30" s="220"/>
      <c r="D30" s="220"/>
      <c r="E30" s="220"/>
      <c r="F30" s="220"/>
      <c r="G30" s="220"/>
      <c r="H30" s="221">
        <v>9000000</v>
      </c>
      <c r="I30" s="221"/>
      <c r="J30" s="221">
        <f>J20/10000</f>
        <v>9000000</v>
      </c>
    </row>
    <row r="31" spans="1:10">
      <c r="A31" s="220"/>
      <c r="B31" s="235" t="s">
        <v>394</v>
      </c>
      <c r="C31" s="220"/>
      <c r="D31" s="220"/>
      <c r="E31" s="220"/>
      <c r="F31" s="220"/>
      <c r="G31" s="220"/>
      <c r="H31" s="221"/>
      <c r="I31" s="221"/>
      <c r="J31" s="221"/>
    </row>
    <row r="32" spans="1:10" ht="15.75">
      <c r="A32" s="249"/>
      <c r="B32" s="250" t="s">
        <v>395</v>
      </c>
      <c r="C32" s="249"/>
      <c r="D32" s="249"/>
      <c r="E32" s="249"/>
      <c r="F32" s="249"/>
      <c r="G32" s="249"/>
      <c r="H32" s="251">
        <f>H30</f>
        <v>9000000</v>
      </c>
      <c r="I32" s="251"/>
      <c r="J32" s="251">
        <f>J30</f>
        <v>9000000</v>
      </c>
    </row>
    <row r="33" spans="1:10" ht="15.75">
      <c r="A33" s="249"/>
      <c r="B33" s="250" t="s">
        <v>396</v>
      </c>
      <c r="C33" s="249"/>
      <c r="D33" s="249"/>
      <c r="E33" s="249"/>
      <c r="F33" s="249"/>
      <c r="G33" s="249"/>
      <c r="H33" s="251">
        <v>0</v>
      </c>
      <c r="I33" s="251"/>
      <c r="J33" s="251">
        <v>0</v>
      </c>
    </row>
    <row r="34" spans="1:10">
      <c r="A34" s="220"/>
      <c r="B34" s="235" t="s">
        <v>397</v>
      </c>
      <c r="C34" s="220"/>
      <c r="D34" s="220"/>
      <c r="E34" s="220"/>
      <c r="F34" s="220"/>
      <c r="G34" s="220"/>
      <c r="H34" s="252">
        <f>SUM(H35:H36)</f>
        <v>0</v>
      </c>
      <c r="I34" s="252"/>
      <c r="J34" s="252">
        <f>SUM(J35:J36)</f>
        <v>0</v>
      </c>
    </row>
    <row r="35" spans="1:10" ht="15.75">
      <c r="A35" s="249"/>
      <c r="B35" s="250" t="s">
        <v>395</v>
      </c>
      <c r="C35" s="249"/>
      <c r="D35" s="249"/>
      <c r="E35" s="249"/>
      <c r="F35" s="249"/>
      <c r="G35" s="249"/>
      <c r="H35" s="253">
        <v>0</v>
      </c>
      <c r="I35" s="253"/>
      <c r="J35" s="253">
        <v>0</v>
      </c>
    </row>
    <row r="36" spans="1:10" ht="15.75">
      <c r="A36" s="249"/>
      <c r="B36" s="250" t="s">
        <v>396</v>
      </c>
      <c r="C36" s="249"/>
      <c r="D36" s="249"/>
      <c r="E36" s="249"/>
      <c r="F36" s="249"/>
      <c r="G36" s="249"/>
      <c r="H36" s="253"/>
      <c r="I36" s="253"/>
      <c r="J36" s="253"/>
    </row>
    <row r="37" spans="1:10">
      <c r="A37" s="220"/>
      <c r="B37" s="235" t="s">
        <v>398</v>
      </c>
      <c r="C37" s="220"/>
      <c r="D37" s="220"/>
      <c r="E37" s="220"/>
      <c r="F37" s="220"/>
      <c r="G37" s="220"/>
      <c r="H37" s="252">
        <f>SUM(H38:H39)</f>
        <v>9000000</v>
      </c>
      <c r="I37" s="252"/>
      <c r="J37" s="252">
        <f>SUM(J38:J39)</f>
        <v>9000000</v>
      </c>
    </row>
    <row r="38" spans="1:10" ht="15.75">
      <c r="A38" s="249"/>
      <c r="B38" s="250" t="s">
        <v>395</v>
      </c>
      <c r="C38" s="249"/>
      <c r="D38" s="249"/>
      <c r="E38" s="249"/>
      <c r="F38" s="249"/>
      <c r="G38" s="249"/>
      <c r="H38" s="251">
        <f>H32</f>
        <v>9000000</v>
      </c>
      <c r="I38" s="251"/>
      <c r="J38" s="251">
        <f>J32</f>
        <v>9000000</v>
      </c>
    </row>
    <row r="39" spans="1:10" ht="15.75">
      <c r="A39" s="249"/>
      <c r="B39" s="250" t="s">
        <v>396</v>
      </c>
      <c r="C39" s="249"/>
      <c r="D39" s="249"/>
      <c r="E39" s="249"/>
      <c r="F39" s="249"/>
      <c r="G39" s="249"/>
      <c r="H39" s="251">
        <v>0</v>
      </c>
      <c r="I39" s="251"/>
      <c r="J39" s="251">
        <v>0</v>
      </c>
    </row>
    <row r="40" spans="1:10">
      <c r="A40" s="220"/>
      <c r="B40" s="235"/>
      <c r="C40" s="220"/>
      <c r="D40" s="220"/>
      <c r="E40" s="220"/>
      <c r="F40" s="220"/>
      <c r="G40" s="220"/>
      <c r="H40" s="221"/>
      <c r="I40" s="221"/>
      <c r="J40" s="221"/>
    </row>
    <row r="41" spans="1:10">
      <c r="A41" s="220"/>
      <c r="B41" s="235" t="s">
        <v>399</v>
      </c>
      <c r="C41" s="220"/>
      <c r="D41" s="220"/>
      <c r="E41" s="220"/>
      <c r="F41" s="220"/>
      <c r="G41" s="220"/>
      <c r="H41" s="221" t="s">
        <v>400</v>
      </c>
      <c r="I41" s="221"/>
      <c r="J41" s="221"/>
    </row>
    <row r="42" spans="1:10">
      <c r="A42" s="254"/>
      <c r="B42" s="255"/>
      <c r="C42" s="254"/>
      <c r="D42" s="254"/>
      <c r="E42" s="254"/>
      <c r="F42" s="254"/>
      <c r="G42" s="254"/>
      <c r="H42" s="256"/>
      <c r="I42" s="256"/>
      <c r="J42" s="256"/>
    </row>
    <row r="43" spans="1:10" ht="15.75">
      <c r="A43" s="223" t="s">
        <v>401</v>
      </c>
      <c r="B43" s="244" t="s">
        <v>402</v>
      </c>
      <c r="C43" s="223"/>
      <c r="D43" s="223"/>
      <c r="E43" s="223"/>
      <c r="F43" s="223"/>
      <c r="G43" s="223"/>
      <c r="H43" s="237" t="s">
        <v>370</v>
      </c>
      <c r="I43" s="238"/>
      <c r="J43" s="237" t="s">
        <v>371</v>
      </c>
    </row>
    <row r="44" spans="1:10">
      <c r="A44" s="220"/>
      <c r="B44" s="235" t="s">
        <v>350</v>
      </c>
      <c r="C44" s="220"/>
      <c r="D44" s="220"/>
      <c r="E44" s="220"/>
      <c r="F44" s="220"/>
      <c r="G44" s="220"/>
      <c r="H44" s="221">
        <f>'[3]4'!F27</f>
        <v>109845870566</v>
      </c>
      <c r="I44" s="221"/>
      <c r="J44" s="221">
        <v>105531546586</v>
      </c>
    </row>
    <row r="45" spans="1:10">
      <c r="A45" s="220"/>
      <c r="B45" s="235" t="s">
        <v>403</v>
      </c>
      <c r="C45" s="220"/>
      <c r="D45" s="220"/>
      <c r="E45" s="220"/>
      <c r="F45" s="220"/>
      <c r="G45" s="220"/>
      <c r="H45" s="221">
        <f>'[3]4'!G27</f>
        <v>22500000000</v>
      </c>
      <c r="I45" s="221"/>
      <c r="J45" s="221">
        <v>19420689189</v>
      </c>
    </row>
    <row r="46" spans="1:10">
      <c r="A46" s="220"/>
      <c r="B46" s="235" t="s">
        <v>404</v>
      </c>
      <c r="C46" s="220"/>
      <c r="D46" s="220"/>
      <c r="E46" s="220"/>
      <c r="F46" s="220"/>
      <c r="G46" s="220"/>
      <c r="H46" s="221">
        <f>+'[3]4'!I27</f>
        <v>8057588898</v>
      </c>
      <c r="I46" s="221"/>
      <c r="J46" s="221">
        <v>6442678139</v>
      </c>
    </row>
    <row r="47" spans="1:10">
      <c r="A47" s="220"/>
      <c r="B47" s="235"/>
      <c r="C47" s="220"/>
      <c r="D47" s="220"/>
      <c r="E47" s="220"/>
      <c r="F47" s="220"/>
      <c r="G47" s="220"/>
      <c r="H47" s="221"/>
      <c r="I47" s="221"/>
      <c r="J47" s="221"/>
    </row>
    <row r="48" spans="1:10">
      <c r="A48" s="246" t="s">
        <v>18</v>
      </c>
      <c r="B48" s="247" t="s">
        <v>405</v>
      </c>
      <c r="C48" s="246"/>
      <c r="D48" s="246"/>
      <c r="E48" s="246"/>
      <c r="F48" s="246"/>
      <c r="G48" s="246"/>
      <c r="H48" s="248"/>
      <c r="I48" s="248"/>
      <c r="J48" s="248"/>
    </row>
    <row r="49" spans="1:10">
      <c r="A49" s="220"/>
      <c r="B49" s="418" t="s">
        <v>406</v>
      </c>
      <c r="C49" s="418"/>
      <c r="D49" s="418"/>
      <c r="E49" s="418"/>
      <c r="F49" s="418"/>
      <c r="G49" s="418"/>
      <c r="H49" s="418"/>
      <c r="I49" s="418"/>
      <c r="J49" s="418"/>
    </row>
    <row r="50" spans="1:10">
      <c r="A50" s="220"/>
      <c r="B50" s="418" t="s">
        <v>407</v>
      </c>
      <c r="C50" s="418"/>
      <c r="D50" s="418"/>
      <c r="E50" s="418"/>
      <c r="F50" s="418"/>
      <c r="G50" s="418"/>
      <c r="H50" s="418"/>
      <c r="I50" s="418"/>
      <c r="J50" s="418"/>
    </row>
    <row r="51" spans="1:10">
      <c r="A51" s="220"/>
      <c r="B51" s="418" t="s">
        <v>408</v>
      </c>
      <c r="C51" s="418"/>
      <c r="D51" s="418"/>
      <c r="E51" s="418"/>
      <c r="F51" s="418"/>
      <c r="G51" s="418"/>
      <c r="H51" s="418"/>
      <c r="I51" s="418"/>
      <c r="J51" s="418"/>
    </row>
    <row r="52" spans="1:10">
      <c r="A52" s="220"/>
      <c r="B52" s="235"/>
      <c r="C52" s="220"/>
      <c r="D52" s="220"/>
      <c r="E52" s="220"/>
      <c r="F52" s="220"/>
      <c r="G52" s="220"/>
      <c r="H52" s="221"/>
      <c r="I52" s="221"/>
      <c r="J52" s="221"/>
    </row>
    <row r="53" spans="1:10" ht="15.75">
      <c r="A53" s="223" t="s">
        <v>409</v>
      </c>
      <c r="B53" s="257" t="s">
        <v>410</v>
      </c>
      <c r="C53" s="220"/>
      <c r="D53" s="220"/>
      <c r="E53" s="220"/>
      <c r="F53" s="220"/>
      <c r="G53" s="220"/>
      <c r="H53" s="258"/>
      <c r="I53" s="221"/>
      <c r="J53" s="258"/>
    </row>
    <row r="54" spans="1:10" ht="15.75">
      <c r="A54" s="223" t="s">
        <v>411</v>
      </c>
      <c r="B54" s="244" t="s">
        <v>412</v>
      </c>
      <c r="C54" s="220"/>
      <c r="D54" s="220"/>
      <c r="E54" s="220"/>
      <c r="F54" s="220"/>
      <c r="G54" s="220"/>
      <c r="H54" s="221"/>
      <c r="I54" s="221"/>
      <c r="J54" s="221"/>
    </row>
    <row r="55" spans="1:10">
      <c r="A55" s="220"/>
      <c r="B55" s="235"/>
      <c r="C55" s="220"/>
      <c r="D55" s="220"/>
      <c r="E55" s="220"/>
      <c r="F55" s="220"/>
      <c r="G55" s="220"/>
      <c r="H55" s="221"/>
      <c r="I55" s="221"/>
      <c r="J55" s="221"/>
    </row>
    <row r="56" spans="1:10" ht="15.75">
      <c r="A56" s="223" t="s">
        <v>413</v>
      </c>
      <c r="B56" s="419" t="s">
        <v>414</v>
      </c>
      <c r="C56" s="419"/>
      <c r="D56" s="419"/>
      <c r="E56" s="419"/>
      <c r="F56" s="419"/>
      <c r="G56" s="419"/>
      <c r="H56" s="419"/>
      <c r="I56" s="419"/>
      <c r="J56" s="419"/>
    </row>
    <row r="57" spans="1:10" ht="15.75">
      <c r="A57" s="259" t="s">
        <v>415</v>
      </c>
      <c r="B57" s="260" t="s">
        <v>416</v>
      </c>
      <c r="C57" s="261"/>
      <c r="D57" s="261"/>
      <c r="E57" s="261"/>
      <c r="F57" s="261"/>
      <c r="G57" s="261"/>
      <c r="H57" s="262" t="s">
        <v>378</v>
      </c>
      <c r="I57" s="263"/>
      <c r="J57" s="262" t="s">
        <v>379</v>
      </c>
    </row>
    <row r="58" spans="1:10" ht="15.75">
      <c r="A58" s="220"/>
      <c r="B58" s="260"/>
      <c r="C58" s="261"/>
      <c r="D58" s="261"/>
      <c r="E58" s="261"/>
      <c r="F58" s="261"/>
      <c r="G58" s="261"/>
      <c r="H58" s="245">
        <f>+H59+H60</f>
        <v>1014357488838.8199</v>
      </c>
      <c r="I58" s="245"/>
      <c r="J58" s="245">
        <f>+J59+J60</f>
        <v>982291132309</v>
      </c>
    </row>
    <row r="59" spans="1:10">
      <c r="A59" s="264"/>
      <c r="B59" s="265" t="s">
        <v>417</v>
      </c>
      <c r="C59" s="266"/>
      <c r="D59" s="266"/>
      <c r="E59" s="266"/>
      <c r="F59" s="266"/>
      <c r="G59" s="266"/>
      <c r="H59" s="267">
        <f>1014357488838.82-H60</f>
        <v>188651225391.00183</v>
      </c>
      <c r="I59" s="252"/>
      <c r="J59" s="252">
        <v>222472172835</v>
      </c>
    </row>
    <row r="60" spans="1:10" ht="15.75">
      <c r="A60" s="220"/>
      <c r="B60" s="265" t="s">
        <v>418</v>
      </c>
      <c r="C60" s="261"/>
      <c r="D60" s="261"/>
      <c r="E60" s="261"/>
      <c r="F60" s="261"/>
      <c r="G60" s="261"/>
      <c r="H60" s="252">
        <v>825706263447.81812</v>
      </c>
      <c r="I60" s="252"/>
      <c r="J60" s="252">
        <v>759818959474</v>
      </c>
    </row>
    <row r="61" spans="1:10" ht="15.75">
      <c r="A61" s="264"/>
      <c r="B61" s="268"/>
      <c r="C61" s="269"/>
      <c r="D61" s="269"/>
      <c r="E61" s="269"/>
      <c r="F61" s="269"/>
      <c r="G61" s="269"/>
      <c r="H61" s="245"/>
      <c r="I61" s="245"/>
      <c r="J61" s="245"/>
    </row>
    <row r="62" spans="1:10" ht="15.75">
      <c r="A62" s="259" t="s">
        <v>419</v>
      </c>
      <c r="B62" s="260" t="s">
        <v>420</v>
      </c>
      <c r="C62" s="261"/>
      <c r="D62" s="261"/>
      <c r="E62" s="261"/>
      <c r="F62" s="261"/>
      <c r="G62" s="261"/>
      <c r="H62" s="245">
        <f>SUM(H63:H66)</f>
        <v>922692447</v>
      </c>
      <c r="I62" s="245"/>
      <c r="J62" s="245">
        <f>SUM(J63:J66)</f>
        <v>746519634</v>
      </c>
    </row>
    <row r="63" spans="1:10">
      <c r="A63" s="264"/>
      <c r="B63" s="265" t="s">
        <v>421</v>
      </c>
      <c r="C63" s="266"/>
      <c r="D63" s="266"/>
      <c r="E63" s="266"/>
      <c r="F63" s="266"/>
      <c r="G63" s="266"/>
      <c r="H63" s="252"/>
      <c r="I63" s="252"/>
      <c r="J63" s="252"/>
    </row>
    <row r="64" spans="1:10">
      <c r="A64" s="264"/>
      <c r="B64" s="265" t="s">
        <v>422</v>
      </c>
      <c r="C64" s="266"/>
      <c r="D64" s="266"/>
      <c r="E64" s="266"/>
      <c r="F64" s="266"/>
      <c r="G64" s="266"/>
      <c r="H64" s="252">
        <v>922692447</v>
      </c>
      <c r="I64" s="252"/>
      <c r="J64" s="252">
        <v>746519634</v>
      </c>
    </row>
    <row r="65" spans="1:10">
      <c r="A65" s="264"/>
      <c r="B65" s="265" t="s">
        <v>423</v>
      </c>
      <c r="C65" s="266"/>
      <c r="D65" s="266"/>
      <c r="E65" s="266"/>
      <c r="F65" s="266"/>
      <c r="G65" s="266"/>
      <c r="H65" s="252"/>
      <c r="I65" s="252"/>
      <c r="J65" s="252"/>
    </row>
    <row r="66" spans="1:10">
      <c r="A66" s="264"/>
      <c r="B66" s="265" t="s">
        <v>424</v>
      </c>
      <c r="C66" s="266"/>
      <c r="D66" s="266"/>
      <c r="E66" s="266"/>
      <c r="F66" s="266"/>
      <c r="G66" s="266"/>
      <c r="H66" s="252"/>
      <c r="I66" s="252"/>
      <c r="J66" s="252"/>
    </row>
    <row r="67" spans="1:10" ht="15.75">
      <c r="A67" s="264"/>
      <c r="B67" s="270"/>
      <c r="C67" s="271"/>
      <c r="D67" s="271"/>
      <c r="E67" s="271"/>
      <c r="F67" s="271"/>
      <c r="G67" s="271"/>
      <c r="H67" s="245"/>
      <c r="I67" s="245"/>
      <c r="J67" s="245"/>
    </row>
    <row r="68" spans="1:10" ht="15.75">
      <c r="A68" s="259" t="s">
        <v>425</v>
      </c>
      <c r="B68" s="260" t="s">
        <v>426</v>
      </c>
      <c r="C68" s="272"/>
      <c r="D68" s="261"/>
      <c r="E68" s="261"/>
      <c r="F68" s="261"/>
      <c r="G68" s="261"/>
      <c r="H68" s="245">
        <f>H58-H62</f>
        <v>1013434796391.8199</v>
      </c>
      <c r="I68" s="245"/>
      <c r="J68" s="245">
        <f>J58-J62</f>
        <v>981544612675</v>
      </c>
    </row>
    <row r="69" spans="1:10">
      <c r="A69" s="220"/>
      <c r="B69" s="273"/>
      <c r="C69" s="266"/>
      <c r="D69" s="266"/>
      <c r="E69" s="266"/>
      <c r="F69" s="266"/>
      <c r="G69" s="266"/>
      <c r="H69" s="252"/>
      <c r="I69" s="252"/>
      <c r="J69" s="252"/>
    </row>
    <row r="70" spans="1:10" ht="15.75">
      <c r="A70" s="259" t="s">
        <v>427</v>
      </c>
      <c r="B70" s="260" t="s">
        <v>428</v>
      </c>
      <c r="C70" s="261"/>
      <c r="D70" s="261"/>
      <c r="E70" s="261"/>
      <c r="F70" s="261"/>
      <c r="G70" s="261"/>
      <c r="H70" s="262" t="s">
        <v>378</v>
      </c>
      <c r="I70" s="263"/>
      <c r="J70" s="262" t="s">
        <v>379</v>
      </c>
    </row>
    <row r="71" spans="1:10">
      <c r="A71" s="220"/>
      <c r="B71" s="265" t="s">
        <v>429</v>
      </c>
      <c r="C71" s="266"/>
      <c r="D71" s="266"/>
      <c r="E71" s="266"/>
      <c r="F71" s="266"/>
      <c r="G71" s="266"/>
      <c r="H71" s="252">
        <v>41706742031</v>
      </c>
      <c r="I71" s="252"/>
      <c r="J71" s="252">
        <v>181977923688</v>
      </c>
    </row>
    <row r="72" spans="1:10">
      <c r="A72" s="264"/>
      <c r="B72" s="265" t="s">
        <v>430</v>
      </c>
      <c r="C72" s="266"/>
      <c r="D72" s="266"/>
      <c r="E72" s="266"/>
      <c r="F72" s="266"/>
      <c r="G72" s="266"/>
      <c r="H72" s="252">
        <v>540688701906</v>
      </c>
      <c r="I72" s="252"/>
      <c r="J72" s="252">
        <v>648981151000</v>
      </c>
    </row>
    <row r="73" spans="1:10" ht="15.75">
      <c r="A73" s="275"/>
      <c r="B73" s="276"/>
      <c r="C73" s="277"/>
      <c r="D73" s="277"/>
      <c r="E73" s="277"/>
      <c r="F73" s="277"/>
      <c r="G73" s="277"/>
      <c r="H73" s="221"/>
      <c r="I73" s="221"/>
      <c r="J73" s="221"/>
    </row>
    <row r="74" spans="1:10" ht="16.5" thickBot="1">
      <c r="A74" s="223"/>
      <c r="B74" s="241" t="s">
        <v>183</v>
      </c>
      <c r="C74" s="242"/>
      <c r="D74" s="242"/>
      <c r="E74" s="242"/>
      <c r="F74" s="242"/>
      <c r="G74" s="223"/>
      <c r="H74" s="243">
        <f>SUM(H71:H72)</f>
        <v>582395443937</v>
      </c>
      <c r="I74" s="224"/>
      <c r="J74" s="243">
        <f>SUM(J71:J72)</f>
        <v>830959074688</v>
      </c>
    </row>
    <row r="75" spans="1:10" ht="15.75" thickTop="1">
      <c r="A75" s="220"/>
      <c r="B75" s="235"/>
      <c r="C75" s="220"/>
      <c r="D75" s="220"/>
      <c r="E75" s="220"/>
      <c r="F75" s="220"/>
      <c r="G75" s="220"/>
      <c r="H75" s="221"/>
      <c r="I75" s="221"/>
      <c r="J75" s="221"/>
    </row>
    <row r="76" spans="1:10" ht="15.75">
      <c r="A76" s="259" t="s">
        <v>431</v>
      </c>
      <c r="B76" s="244" t="s">
        <v>432</v>
      </c>
      <c r="C76" s="274"/>
      <c r="D76" s="274"/>
      <c r="E76" s="274"/>
      <c r="F76" s="274"/>
      <c r="G76" s="220"/>
      <c r="H76" s="278" t="s">
        <v>378</v>
      </c>
      <c r="I76" s="279"/>
      <c r="J76" s="278" t="s">
        <v>379</v>
      </c>
    </row>
    <row r="77" spans="1:10">
      <c r="A77" s="264"/>
      <c r="B77" s="235" t="s">
        <v>433</v>
      </c>
      <c r="C77" s="264"/>
      <c r="D77" s="264"/>
      <c r="E77" s="264"/>
      <c r="F77" s="264"/>
      <c r="G77" s="264"/>
      <c r="H77" s="221">
        <v>525598794</v>
      </c>
      <c r="I77" s="221"/>
      <c r="J77" s="221">
        <v>2035209275</v>
      </c>
    </row>
    <row r="78" spans="1:10">
      <c r="A78" s="264"/>
      <c r="B78" s="235" t="s">
        <v>434</v>
      </c>
      <c r="C78" s="264"/>
      <c r="D78" s="264"/>
      <c r="E78" s="264"/>
      <c r="F78" s="264"/>
      <c r="G78" s="264"/>
      <c r="H78" s="221">
        <v>40519803</v>
      </c>
      <c r="I78" s="221"/>
      <c r="J78" s="221">
        <v>81661672</v>
      </c>
    </row>
    <row r="79" spans="1:10">
      <c r="A79" s="264"/>
      <c r="B79" s="235" t="s">
        <v>435</v>
      </c>
      <c r="C79" s="264"/>
      <c r="D79" s="264"/>
      <c r="E79" s="264"/>
      <c r="F79" s="264"/>
      <c r="G79" s="264"/>
      <c r="H79" s="221">
        <v>1627920000</v>
      </c>
      <c r="I79" s="221"/>
      <c r="J79" s="221">
        <v>2034900000</v>
      </c>
    </row>
    <row r="80" spans="1:10" ht="15.75" thickBot="1">
      <c r="A80" s="264"/>
      <c r="B80" s="280"/>
      <c r="C80" s="264"/>
      <c r="D80" s="264"/>
      <c r="E80" s="264"/>
      <c r="F80" s="264"/>
      <c r="G80" s="264"/>
      <c r="H80" s="221"/>
      <c r="I80" s="221"/>
      <c r="J80" s="221"/>
    </row>
    <row r="81" spans="1:10" ht="16.5" thickBot="1">
      <c r="A81" s="275"/>
      <c r="B81" s="241" t="s">
        <v>183</v>
      </c>
      <c r="C81" s="281"/>
      <c r="D81" s="281"/>
      <c r="E81" s="281"/>
      <c r="F81" s="281"/>
      <c r="G81" s="275"/>
      <c r="H81" s="282">
        <f>SUM(H77:H80)</f>
        <v>2194038597</v>
      </c>
      <c r="I81" s="224"/>
      <c r="J81" s="282">
        <f>SUM(J77:J80)</f>
        <v>4151770947</v>
      </c>
    </row>
    <row r="82" spans="1:10" ht="16.5" thickTop="1">
      <c r="A82" s="220"/>
      <c r="B82" s="235"/>
      <c r="C82" s="220"/>
      <c r="D82" s="220"/>
      <c r="E82" s="220"/>
      <c r="F82" s="220"/>
      <c r="G82" s="220"/>
      <c r="H82" s="283"/>
      <c r="I82" s="221"/>
      <c r="J82" s="283"/>
    </row>
    <row r="83" spans="1:10" ht="15.75">
      <c r="A83" s="259" t="s">
        <v>436</v>
      </c>
      <c r="B83" s="244" t="s">
        <v>437</v>
      </c>
      <c r="C83" s="220"/>
      <c r="D83" s="220"/>
      <c r="E83" s="220"/>
      <c r="F83" s="220"/>
      <c r="G83" s="220"/>
      <c r="H83" s="278" t="s">
        <v>378</v>
      </c>
      <c r="I83" s="279"/>
      <c r="J83" s="278" t="s">
        <v>379</v>
      </c>
    </row>
    <row r="84" spans="1:10" ht="24" customHeight="1">
      <c r="A84" s="264"/>
      <c r="B84" s="416" t="s">
        <v>438</v>
      </c>
      <c r="C84" s="416"/>
      <c r="D84" s="264"/>
      <c r="E84" s="264"/>
      <c r="F84" s="264"/>
      <c r="G84" s="264"/>
      <c r="H84" s="221">
        <f>+'[1]Lai vay-515'!$D$15</f>
        <v>65108924566</v>
      </c>
      <c r="I84" s="221"/>
      <c r="J84" s="221">
        <v>43232938302</v>
      </c>
    </row>
    <row r="85" spans="1:10">
      <c r="A85" s="264"/>
      <c r="B85" s="235" t="s">
        <v>439</v>
      </c>
      <c r="C85" s="264"/>
      <c r="D85" s="264"/>
      <c r="E85" s="264"/>
      <c r="F85" s="264"/>
      <c r="G85" s="264"/>
      <c r="H85" s="221">
        <f>+'[1]Lai vay-515'!$D$28</f>
        <v>217314093</v>
      </c>
      <c r="I85" s="221"/>
      <c r="J85" s="221">
        <v>269671696</v>
      </c>
    </row>
    <row r="86" spans="1:10">
      <c r="A86" s="264"/>
      <c r="B86" s="235" t="s">
        <v>440</v>
      </c>
      <c r="C86" s="264"/>
      <c r="D86" s="264"/>
      <c r="E86" s="264"/>
      <c r="F86" s="264"/>
      <c r="G86" s="264"/>
      <c r="H86" s="221"/>
      <c r="I86" s="221"/>
      <c r="J86" s="221"/>
    </row>
    <row r="87" spans="1:10">
      <c r="A87" s="264"/>
      <c r="B87" s="235" t="s">
        <v>441</v>
      </c>
      <c r="C87" s="264"/>
      <c r="D87" s="264"/>
      <c r="E87" s="264"/>
      <c r="F87" s="264"/>
      <c r="G87" s="264"/>
      <c r="H87" s="221">
        <f>+'[1]Lai vay-515'!$D$27</f>
        <v>33403736144</v>
      </c>
      <c r="I87" s="221"/>
      <c r="J87" s="221" t="s">
        <v>442</v>
      </c>
    </row>
    <row r="88" spans="1:10">
      <c r="A88" s="264"/>
      <c r="B88" s="235" t="s">
        <v>443</v>
      </c>
      <c r="C88" s="264"/>
      <c r="D88" s="264"/>
      <c r="E88" s="264"/>
      <c r="F88" s="264"/>
      <c r="G88" s="264"/>
      <c r="H88" s="221"/>
      <c r="I88" s="221"/>
      <c r="J88" s="221"/>
    </row>
    <row r="89" spans="1:10">
      <c r="A89" s="264"/>
      <c r="B89" s="280"/>
      <c r="C89" s="264"/>
      <c r="D89" s="264"/>
      <c r="E89" s="264"/>
      <c r="F89" s="264"/>
      <c r="G89" s="264"/>
      <c r="H89" s="221"/>
      <c r="I89" s="221"/>
      <c r="J89" s="221"/>
    </row>
    <row r="90" spans="1:10" ht="16.5" thickBot="1">
      <c r="A90" s="275"/>
      <c r="B90" s="241" t="s">
        <v>183</v>
      </c>
      <c r="C90" s="281"/>
      <c r="D90" s="281"/>
      <c r="E90" s="281"/>
      <c r="F90" s="281"/>
      <c r="G90" s="275"/>
      <c r="H90" s="243">
        <f>SUM(H84:H89)</f>
        <v>98729974803</v>
      </c>
      <c r="I90" s="224"/>
      <c r="J90" s="243">
        <f>SUM(J84:J89)</f>
        <v>43502609998</v>
      </c>
    </row>
    <row r="91" spans="1:10" ht="16.5" thickTop="1">
      <c r="A91" s="220"/>
      <c r="B91" s="235"/>
      <c r="C91" s="220"/>
      <c r="D91" s="220"/>
      <c r="E91" s="220"/>
      <c r="F91" s="220"/>
      <c r="G91" s="220"/>
      <c r="H91" s="283"/>
      <c r="I91" s="221"/>
      <c r="J91" s="283"/>
    </row>
    <row r="92" spans="1:10" ht="15.75">
      <c r="A92" s="259"/>
      <c r="B92" s="244"/>
      <c r="C92" s="274"/>
      <c r="D92" s="274"/>
      <c r="E92" s="274"/>
      <c r="F92" s="274"/>
      <c r="G92" s="220"/>
      <c r="H92" s="278" t="s">
        <v>378</v>
      </c>
      <c r="I92" s="279"/>
      <c r="J92" s="278" t="s">
        <v>379</v>
      </c>
    </row>
    <row r="93" spans="1:10" ht="15.75">
      <c r="A93" s="275" t="s">
        <v>444</v>
      </c>
      <c r="B93" s="420" t="s">
        <v>445</v>
      </c>
      <c r="C93" s="420"/>
      <c r="D93" s="420"/>
      <c r="E93" s="420"/>
      <c r="F93" s="420"/>
      <c r="G93" s="223"/>
      <c r="H93" s="224">
        <f>+[1]KQ1!$G$23</f>
        <v>36879045691</v>
      </c>
      <c r="I93" s="284"/>
      <c r="J93" s="224">
        <v>39612002140</v>
      </c>
    </row>
    <row r="94" spans="1:10">
      <c r="A94" s="220"/>
      <c r="B94" s="285"/>
      <c r="C94" s="286"/>
      <c r="D94" s="286"/>
      <c r="E94" s="286"/>
      <c r="F94" s="286"/>
      <c r="G94" s="286"/>
      <c r="H94" s="287"/>
      <c r="I94" s="288"/>
      <c r="J94" s="221"/>
    </row>
    <row r="95" spans="1:10" ht="15.75">
      <c r="A95" s="223">
        <v>32</v>
      </c>
      <c r="B95" s="244" t="s">
        <v>446</v>
      </c>
      <c r="C95" s="289"/>
      <c r="D95" s="289"/>
      <c r="E95" s="289"/>
      <c r="F95" s="289"/>
      <c r="G95" s="289"/>
      <c r="H95" s="289"/>
      <c r="I95" s="289"/>
      <c r="J95" s="289"/>
    </row>
    <row r="96" spans="1:10">
      <c r="A96" s="417" t="s">
        <v>245</v>
      </c>
      <c r="B96" s="417"/>
      <c r="C96" s="417"/>
      <c r="D96" s="417"/>
      <c r="E96" s="417"/>
      <c r="F96" s="417"/>
      <c r="G96" s="290"/>
      <c r="H96" s="291" t="s">
        <v>378</v>
      </c>
      <c r="I96" s="292"/>
      <c r="J96" s="291" t="s">
        <v>379</v>
      </c>
    </row>
    <row r="97" spans="1:10" ht="15.75">
      <c r="A97" s="293"/>
      <c r="B97" s="294"/>
      <c r="C97" s="294"/>
      <c r="D97" s="294"/>
      <c r="E97" s="294"/>
      <c r="F97" s="294"/>
      <c r="G97" s="294"/>
      <c r="H97" s="295"/>
      <c r="I97" s="289"/>
      <c r="J97" s="289"/>
    </row>
    <row r="98" spans="1:10" ht="15.75">
      <c r="A98" s="296">
        <v>1</v>
      </c>
      <c r="B98" s="297" t="s">
        <v>447</v>
      </c>
      <c r="C98" s="297"/>
      <c r="D98" s="297"/>
      <c r="E98" s="297"/>
      <c r="F98" s="297"/>
      <c r="G98" s="297"/>
      <c r="H98" s="298"/>
      <c r="I98" s="299"/>
      <c r="J98" s="299"/>
    </row>
    <row r="99" spans="1:10" ht="15.75">
      <c r="A99" s="300" t="s">
        <v>448</v>
      </c>
      <c r="B99" s="301" t="s">
        <v>449</v>
      </c>
      <c r="C99" s="301"/>
      <c r="D99" s="301"/>
      <c r="E99" s="301"/>
      <c r="F99" s="301"/>
      <c r="G99" s="301"/>
      <c r="H99" s="302"/>
      <c r="I99" s="303"/>
      <c r="J99" s="303"/>
    </row>
    <row r="100" spans="1:10" ht="15.75">
      <c r="A100" s="304" t="s">
        <v>72</v>
      </c>
      <c r="B100" s="65" t="s">
        <v>450</v>
      </c>
      <c r="C100" s="65"/>
      <c r="D100" s="65"/>
      <c r="E100" s="65"/>
      <c r="F100" s="65"/>
      <c r="G100" s="65"/>
      <c r="H100" s="305">
        <f>+[1]CD1!$D$30/[1]CD1!$D$60</f>
        <v>0.28014352972392192</v>
      </c>
      <c r="I100" s="305"/>
      <c r="J100" s="305">
        <v>0.30159999999999998</v>
      </c>
    </row>
    <row r="101" spans="1:10" ht="15.75">
      <c r="A101" s="304" t="s">
        <v>72</v>
      </c>
      <c r="B101" s="65" t="s">
        <v>451</v>
      </c>
      <c r="C101" s="65"/>
      <c r="D101" s="65"/>
      <c r="E101" s="65"/>
      <c r="F101" s="65"/>
      <c r="G101" s="65"/>
      <c r="H101" s="306">
        <f>100%-H100</f>
        <v>0.71985647027607813</v>
      </c>
      <c r="I101" s="305"/>
      <c r="J101" s="306">
        <v>0.69840000000000002</v>
      </c>
    </row>
    <row r="102" spans="1:10" ht="15.75">
      <c r="A102" s="300" t="s">
        <v>452</v>
      </c>
      <c r="B102" s="301" t="s">
        <v>453</v>
      </c>
      <c r="C102" s="301"/>
      <c r="D102" s="301"/>
      <c r="E102" s="301"/>
      <c r="F102" s="301"/>
      <c r="G102" s="301"/>
      <c r="H102" s="307"/>
      <c r="I102" s="308"/>
      <c r="J102" s="308"/>
    </row>
    <row r="103" spans="1:10" ht="15.75">
      <c r="A103" s="304" t="s">
        <v>72</v>
      </c>
      <c r="B103" s="65" t="s">
        <v>454</v>
      </c>
      <c r="C103" s="65"/>
      <c r="D103" s="65"/>
      <c r="E103" s="65"/>
      <c r="F103" s="65"/>
      <c r="G103" s="65"/>
      <c r="H103" s="305">
        <f>+[1]CD1!$D$63/[1]CD1!$D$60</f>
        <v>0.69831652650711351</v>
      </c>
      <c r="I103" s="305"/>
      <c r="J103" s="305">
        <v>0.63529999999999998</v>
      </c>
    </row>
    <row r="104" spans="1:10" ht="15.75">
      <c r="A104" s="304" t="s">
        <v>72</v>
      </c>
      <c r="B104" s="65" t="s">
        <v>455</v>
      </c>
      <c r="C104" s="65"/>
      <c r="D104" s="65"/>
      <c r="E104" s="65"/>
      <c r="F104" s="65"/>
      <c r="G104" s="65"/>
      <c r="H104" s="306">
        <f>100%-H103</f>
        <v>0.30168347349288649</v>
      </c>
      <c r="I104" s="305"/>
      <c r="J104" s="306">
        <v>0.36470000000000002</v>
      </c>
    </row>
    <row r="105" spans="1:10" ht="15.75">
      <c r="A105" s="309"/>
      <c r="B105" s="65"/>
      <c r="C105" s="65"/>
      <c r="D105" s="65"/>
      <c r="E105" s="65"/>
      <c r="F105" s="65"/>
      <c r="G105" s="65"/>
      <c r="H105" s="305"/>
      <c r="I105" s="305"/>
      <c r="J105" s="305"/>
    </row>
    <row r="106" spans="1:10" ht="15.75">
      <c r="A106" s="296">
        <v>2</v>
      </c>
      <c r="B106" s="297" t="s">
        <v>456</v>
      </c>
      <c r="C106" s="297"/>
      <c r="D106" s="297"/>
      <c r="E106" s="297"/>
      <c r="F106" s="297"/>
      <c r="G106" s="297"/>
      <c r="H106" s="298"/>
      <c r="I106" s="299"/>
      <c r="J106" s="299"/>
    </row>
    <row r="107" spans="1:10" ht="15.75">
      <c r="A107" s="309" t="s">
        <v>52</v>
      </c>
      <c r="B107" s="65" t="s">
        <v>457</v>
      </c>
      <c r="C107" s="65"/>
      <c r="D107" s="65"/>
      <c r="E107" s="65"/>
      <c r="F107" s="65"/>
      <c r="G107" s="65"/>
      <c r="H107" s="310">
        <f>+[1]CD1!$D$8/[1]CD1!$D$63</f>
        <v>1.0308455305743722</v>
      </c>
      <c r="I107" s="311"/>
      <c r="J107" s="311">
        <v>1.1000000000000001</v>
      </c>
    </row>
    <row r="108" spans="1:10" ht="15.75">
      <c r="A108" s="309" t="s">
        <v>62</v>
      </c>
      <c r="B108" s="65" t="s">
        <v>458</v>
      </c>
      <c r="C108" s="65"/>
      <c r="D108" s="65"/>
      <c r="E108" s="65"/>
      <c r="F108" s="65"/>
      <c r="G108" s="65"/>
      <c r="H108" s="310">
        <f>+[1]CD1!$D$8/[1]CD1!$D$64</f>
        <v>1.1391140861348743</v>
      </c>
      <c r="I108" s="311"/>
      <c r="J108" s="311">
        <v>1.22</v>
      </c>
    </row>
    <row r="109" spans="1:10" ht="15.75">
      <c r="A109" s="309" t="s">
        <v>64</v>
      </c>
      <c r="B109" s="65" t="s">
        <v>459</v>
      </c>
      <c r="C109" s="65"/>
      <c r="D109" s="65"/>
      <c r="E109" s="65"/>
      <c r="F109" s="65"/>
      <c r="G109" s="65"/>
      <c r="H109" s="310">
        <f>+([1]CD1!$D$8-[1]CD1!$D$23)/[1]CD1!$D$64</f>
        <v>0.66341763304483137</v>
      </c>
      <c r="I109" s="311"/>
      <c r="J109" s="311">
        <v>0.77</v>
      </c>
    </row>
    <row r="110" spans="1:10" ht="15.75">
      <c r="A110" s="309"/>
      <c r="B110" s="65"/>
      <c r="C110" s="65"/>
      <c r="D110" s="65"/>
      <c r="E110" s="65"/>
      <c r="F110" s="65"/>
      <c r="G110" s="65"/>
      <c r="H110" s="312"/>
      <c r="I110" s="311"/>
      <c r="J110" s="311"/>
    </row>
    <row r="111" spans="1:10" ht="15.75">
      <c r="A111" s="296">
        <v>3</v>
      </c>
      <c r="B111" s="297" t="s">
        <v>460</v>
      </c>
      <c r="C111" s="297"/>
      <c r="D111" s="297"/>
      <c r="E111" s="297"/>
      <c r="F111" s="297"/>
      <c r="G111" s="297"/>
      <c r="H111" s="298"/>
      <c r="I111" s="299"/>
      <c r="J111" s="299"/>
    </row>
    <row r="112" spans="1:10" ht="15.75">
      <c r="A112" s="300" t="s">
        <v>70</v>
      </c>
      <c r="B112" s="301" t="s">
        <v>461</v>
      </c>
      <c r="C112" s="301"/>
      <c r="D112" s="301"/>
      <c r="E112" s="301"/>
      <c r="F112" s="301"/>
      <c r="G112" s="301"/>
      <c r="H112" s="313"/>
      <c r="I112" s="299"/>
      <c r="J112" s="299"/>
    </row>
    <row r="113" spans="1:10" ht="15.75">
      <c r="A113" s="304" t="s">
        <v>72</v>
      </c>
      <c r="B113" s="65" t="s">
        <v>462</v>
      </c>
      <c r="C113" s="65"/>
      <c r="D113" s="65"/>
      <c r="E113" s="65"/>
      <c r="F113" s="65"/>
      <c r="G113" s="65"/>
      <c r="H113" s="305">
        <f>+H93/H68</f>
        <v>3.6390151416057767E-2</v>
      </c>
      <c r="I113" s="305"/>
      <c r="J113" s="305">
        <v>4.0399999999999998E-2</v>
      </c>
    </row>
    <row r="114" spans="1:10" ht="15.75">
      <c r="A114" s="304" t="s">
        <v>72</v>
      </c>
      <c r="B114" s="65" t="s">
        <v>463</v>
      </c>
      <c r="C114" s="65"/>
      <c r="D114" s="65"/>
      <c r="E114" s="65"/>
      <c r="F114" s="65"/>
      <c r="G114" s="65"/>
      <c r="H114" s="305">
        <f>+[1]KQ1!$G$26/[1]KQ1!$G$11</f>
        <v>2.998746121592491E-2</v>
      </c>
      <c r="I114" s="305"/>
      <c r="J114" s="305">
        <v>3.3599999999999998E-2</v>
      </c>
    </row>
    <row r="115" spans="1:10" ht="15.75">
      <c r="A115" s="300" t="s">
        <v>75</v>
      </c>
      <c r="B115" s="301" t="s">
        <v>464</v>
      </c>
      <c r="C115" s="301"/>
      <c r="D115" s="301"/>
      <c r="E115" s="301"/>
      <c r="F115" s="301"/>
      <c r="G115" s="301"/>
      <c r="H115" s="302"/>
      <c r="I115" s="303"/>
      <c r="J115" s="303"/>
    </row>
    <row r="116" spans="1:10" ht="15.75">
      <c r="A116" s="304" t="s">
        <v>72</v>
      </c>
      <c r="B116" s="65" t="s">
        <v>465</v>
      </c>
      <c r="C116" s="65"/>
      <c r="D116" s="65"/>
      <c r="E116" s="65"/>
      <c r="F116" s="65"/>
      <c r="G116" s="65"/>
      <c r="H116" s="305">
        <f>+H93/[1]CD1!$D$60</f>
        <v>2.9369510258563627E-2</v>
      </c>
      <c r="I116" s="305"/>
      <c r="J116" s="305">
        <v>3.8899999999999997E-2</v>
      </c>
    </row>
    <row r="117" spans="1:10" ht="15.75">
      <c r="A117" s="304" t="s">
        <v>72</v>
      </c>
      <c r="B117" s="65" t="s">
        <v>466</v>
      </c>
      <c r="C117" s="65"/>
      <c r="D117" s="65"/>
      <c r="E117" s="65"/>
      <c r="F117" s="65"/>
      <c r="G117" s="65"/>
      <c r="H117" s="305">
        <f>+[1]KQ1!$G$26/[1]CD1!$D$60</f>
        <v>2.4202071591841588E-2</v>
      </c>
      <c r="I117" s="305"/>
      <c r="J117" s="305">
        <v>3.2500000000000001E-2</v>
      </c>
    </row>
    <row r="118" spans="1:10" ht="15.75">
      <c r="A118" s="223"/>
      <c r="B118" s="289"/>
      <c r="C118" s="289"/>
      <c r="D118" s="289"/>
      <c r="E118" s="289"/>
      <c r="F118" s="289"/>
      <c r="G118" s="289"/>
      <c r="H118" s="314"/>
      <c r="I118" s="314"/>
      <c r="J118" s="314"/>
    </row>
    <row r="119" spans="1:10" ht="15.75" customHeight="1">
      <c r="A119" s="220"/>
      <c r="B119" s="412" t="s">
        <v>467</v>
      </c>
      <c r="C119" s="412"/>
      <c r="D119" s="412"/>
      <c r="E119" s="220"/>
      <c r="F119" s="220"/>
      <c r="G119" s="220"/>
      <c r="H119" s="378" t="s">
        <v>481</v>
      </c>
      <c r="I119" s="315"/>
      <c r="J119" s="316"/>
    </row>
    <row r="120" spans="1:10" ht="17.25">
      <c r="A120" s="223"/>
      <c r="B120" s="412"/>
      <c r="C120" s="412"/>
      <c r="D120" s="412"/>
      <c r="E120" s="223"/>
      <c r="F120" s="223"/>
      <c r="G120" s="223"/>
      <c r="H120" s="413" t="s">
        <v>468</v>
      </c>
      <c r="I120" s="413"/>
      <c r="J120" s="413"/>
    </row>
    <row r="121" spans="1:10" ht="15.75">
      <c r="A121" s="223"/>
      <c r="B121" s="317"/>
      <c r="C121" s="223"/>
      <c r="D121" s="223"/>
      <c r="E121" s="223"/>
      <c r="F121" s="223"/>
      <c r="G121" s="223"/>
      <c r="H121" s="318"/>
      <c r="I121" s="318"/>
      <c r="J121" s="318"/>
    </row>
    <row r="122" spans="1:10" ht="15.75">
      <c r="A122" s="223"/>
      <c r="B122" s="317"/>
      <c r="C122" s="223"/>
      <c r="D122" s="223"/>
      <c r="E122" s="223"/>
      <c r="F122" s="223"/>
      <c r="G122" s="223"/>
      <c r="H122" s="318"/>
      <c r="I122" s="318"/>
      <c r="J122" s="318"/>
    </row>
    <row r="123" spans="1:10" ht="15.75">
      <c r="A123" s="223"/>
      <c r="B123" s="317"/>
      <c r="C123" s="223"/>
      <c r="D123" s="223"/>
      <c r="E123" s="223"/>
      <c r="F123" s="223"/>
      <c r="G123" s="223"/>
      <c r="H123" s="318"/>
      <c r="I123" s="318"/>
      <c r="J123" s="318"/>
    </row>
    <row r="124" spans="1:10" ht="15.75">
      <c r="A124" s="223"/>
      <c r="B124" s="317"/>
      <c r="C124" s="223"/>
      <c r="D124" s="223"/>
      <c r="E124" s="223"/>
      <c r="F124" s="223"/>
      <c r="G124" s="223"/>
      <c r="H124" s="318"/>
      <c r="I124" s="318"/>
      <c r="J124" s="318"/>
    </row>
    <row r="125" spans="1:10" ht="15.75">
      <c r="A125" s="223"/>
      <c r="B125" s="414"/>
      <c r="C125" s="414"/>
      <c r="D125" s="414"/>
      <c r="E125" s="223"/>
      <c r="F125" s="223"/>
      <c r="G125" s="223"/>
      <c r="H125" s="415"/>
      <c r="I125" s="415"/>
      <c r="J125" s="415"/>
    </row>
    <row r="126" spans="1:10">
      <c r="A126" s="220"/>
      <c r="B126" s="235"/>
      <c r="C126" s="220"/>
      <c r="D126" s="220"/>
      <c r="E126" s="220"/>
      <c r="F126" s="220"/>
      <c r="G126" s="220"/>
      <c r="H126" s="221"/>
      <c r="I126" s="221"/>
      <c r="J126" s="221"/>
    </row>
  </sheetData>
  <mergeCells count="11">
    <mergeCell ref="B49:J49"/>
    <mergeCell ref="B50:J50"/>
    <mergeCell ref="B51:J51"/>
    <mergeCell ref="B56:J56"/>
    <mergeCell ref="B93:F93"/>
    <mergeCell ref="B119:D120"/>
    <mergeCell ref="H120:J120"/>
    <mergeCell ref="B125:D125"/>
    <mergeCell ref="H125:J125"/>
    <mergeCell ref="B84:C84"/>
    <mergeCell ref="A96:F96"/>
  </mergeCells>
  <pageMargins left="0.7" right="0.7" top="0.35" bottom="0.75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2013-01-21T07:54:51Z</dcterms:modified>
</cp:core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adabd53a86074e6e96de6c880d15274d.psdsxs" Id="Rd5d7cf48ea6f4898" /></Relationships>
</file>